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Klienti\S\SSSSMP8\07_Vysvětlení ZD\Vysvetleni ZD\02_DI 2\"/>
    </mc:Choice>
  </mc:AlternateContent>
  <xr:revisionPtr revIDLastSave="0" documentId="13_ncr:1_{40D93468-DF11-4275-B7E5-8912762CFA29}" xr6:coauthVersionLast="38" xr6:coauthVersionMax="38" xr10:uidLastSave="{00000000-0000-0000-0000-000000000000}"/>
  <bookViews>
    <workbookView xWindow="0" yWindow="0" windowWidth="20160" windowHeight="7488" xr2:uid="{00000000-000D-0000-FFFF-FFFF00000000}"/>
  </bookViews>
  <sheets>
    <sheet name="Krycí list" sheetId="1" r:id="rId1"/>
    <sheet name="Rekapitulace" sheetId="2" r:id="rId2"/>
    <sheet name="Položky" sheetId="3" r:id="rId3"/>
    <sheet name="VZT" sheetId="4" r:id="rId4"/>
    <sheet name="Elektroinstalace" sheetId="5" r:id="rId5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Rekapitulace!$G$31</definedName>
    <definedName name="Dodavka0">Položky!#REF!</definedName>
    <definedName name="HSV">Rekapitulace!$E$31</definedName>
    <definedName name="HSV0">Položky!#REF!</definedName>
    <definedName name="HZS">Rekapitulace!$I$31</definedName>
    <definedName name="HZS0">Položky!#REF!</definedName>
    <definedName name="JKSO">'Krycí list'!$G$2</definedName>
    <definedName name="MJ">'Krycí list'!$G$5</definedName>
    <definedName name="Mont">Rekapitulace!$H$31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Položky!$A$1:$G$530</definedName>
    <definedName name="_xlnm.Print_Area" localSheetId="1">Rekapitulace!$A$1:$I$45</definedName>
    <definedName name="PocetMJ">'Krycí list'!$G$6</definedName>
    <definedName name="Poznamka">'Krycí list'!$B$37</definedName>
    <definedName name="Projektant">'Krycí list'!$C$8</definedName>
    <definedName name="PSV">Rekapitulace!$F$31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Rekapitulace!$H$44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6" i="5" l="1"/>
  <c r="I15" i="5"/>
  <c r="I14" i="5"/>
  <c r="I13" i="5"/>
  <c r="I12" i="5"/>
  <c r="I11" i="5"/>
  <c r="I10" i="5"/>
  <c r="G19" i="5"/>
  <c r="G18" i="5"/>
  <c r="G17" i="5"/>
  <c r="G16" i="5"/>
  <c r="G15" i="5"/>
  <c r="G14" i="5"/>
  <c r="G13" i="5"/>
  <c r="G12" i="5"/>
  <c r="G11" i="5"/>
  <c r="G10" i="5"/>
  <c r="G9" i="5"/>
  <c r="G20" i="5"/>
  <c r="I20" i="5"/>
  <c r="J20" i="5" l="1"/>
  <c r="H19" i="4"/>
  <c r="H18" i="4"/>
  <c r="H17" i="4"/>
  <c r="F16" i="4"/>
  <c r="H16" i="4" s="1"/>
  <c r="H15" i="4"/>
  <c r="H14" i="4"/>
  <c r="H13" i="4"/>
  <c r="H12" i="4"/>
  <c r="H11" i="4"/>
  <c r="A11" i="4"/>
  <c r="A12" i="4" s="1"/>
  <c r="A13" i="4" s="1"/>
  <c r="A14" i="4" s="1"/>
  <c r="A15" i="4" s="1"/>
  <c r="A16" i="4" s="1"/>
  <c r="A17" i="4" s="1"/>
  <c r="A18" i="4" s="1"/>
  <c r="A19" i="4" s="1"/>
  <c r="H10" i="4"/>
  <c r="I21" i="5"/>
  <c r="G21" i="5"/>
  <c r="J19" i="5"/>
  <c r="J18" i="5"/>
  <c r="J17" i="5"/>
  <c r="J16" i="5"/>
  <c r="J15" i="5"/>
  <c r="J14" i="5"/>
  <c r="J13" i="5"/>
  <c r="J12" i="5"/>
  <c r="J11" i="5"/>
  <c r="J10" i="5"/>
  <c r="J9" i="5"/>
  <c r="D21" i="1"/>
  <c r="D20" i="1"/>
  <c r="D19" i="1"/>
  <c r="D18" i="1"/>
  <c r="D17" i="1"/>
  <c r="D16" i="1"/>
  <c r="D15" i="1"/>
  <c r="BE529" i="3"/>
  <c r="BD529" i="3"/>
  <c r="BC529" i="3"/>
  <c r="BB529" i="3"/>
  <c r="BA529" i="3"/>
  <c r="G529" i="3"/>
  <c r="BE528" i="3"/>
  <c r="BD528" i="3"/>
  <c r="BC528" i="3"/>
  <c r="BB528" i="3"/>
  <c r="BA528" i="3"/>
  <c r="G528" i="3"/>
  <c r="BE527" i="3"/>
  <c r="BE530" i="3" s="1"/>
  <c r="I30" i="2" s="1"/>
  <c r="BD527" i="3"/>
  <c r="BC527" i="3"/>
  <c r="BB527" i="3"/>
  <c r="G527" i="3"/>
  <c r="BA527" i="3" s="1"/>
  <c r="BE526" i="3"/>
  <c r="BD526" i="3"/>
  <c r="BC526" i="3"/>
  <c r="BB526" i="3"/>
  <c r="G526" i="3"/>
  <c r="BA526" i="3" s="1"/>
  <c r="BE525" i="3"/>
  <c r="BD525" i="3"/>
  <c r="BC525" i="3"/>
  <c r="BC530" i="3" s="1"/>
  <c r="G30" i="2" s="1"/>
  <c r="BB525" i="3"/>
  <c r="BB530" i="3" s="1"/>
  <c r="F30" i="2" s="1"/>
  <c r="G525" i="3"/>
  <c r="BA525" i="3" s="1"/>
  <c r="BE524" i="3"/>
  <c r="BD524" i="3"/>
  <c r="BC524" i="3"/>
  <c r="BB524" i="3"/>
  <c r="G524" i="3"/>
  <c r="BA524" i="3" s="1"/>
  <c r="B30" i="2"/>
  <c r="A30" i="2"/>
  <c r="BD530" i="3"/>
  <c r="H30" i="2" s="1"/>
  <c r="C530" i="3"/>
  <c r="BE521" i="3"/>
  <c r="BE522" i="3" s="1"/>
  <c r="I29" i="2" s="1"/>
  <c r="BC521" i="3"/>
  <c r="BC522" i="3" s="1"/>
  <c r="G29" i="2" s="1"/>
  <c r="BB521" i="3"/>
  <c r="BB522" i="3" s="1"/>
  <c r="F29" i="2" s="1"/>
  <c r="BA521" i="3"/>
  <c r="BA522" i="3" s="1"/>
  <c r="E29" i="2" s="1"/>
  <c r="B29" i="2"/>
  <c r="A29" i="2"/>
  <c r="C522" i="3"/>
  <c r="BE518" i="3"/>
  <c r="BE519" i="3" s="1"/>
  <c r="I28" i="2" s="1"/>
  <c r="BC518" i="3"/>
  <c r="BB518" i="3"/>
  <c r="BB519" i="3" s="1"/>
  <c r="F28" i="2" s="1"/>
  <c r="BA518" i="3"/>
  <c r="BA519" i="3" s="1"/>
  <c r="E28" i="2" s="1"/>
  <c r="B28" i="2"/>
  <c r="A28" i="2"/>
  <c r="BC519" i="3"/>
  <c r="G28" i="2" s="1"/>
  <c r="C519" i="3"/>
  <c r="BE511" i="3"/>
  <c r="BE516" i="3" s="1"/>
  <c r="I27" i="2" s="1"/>
  <c r="BD511" i="3"/>
  <c r="BD516" i="3" s="1"/>
  <c r="H27" i="2" s="1"/>
  <c r="BC511" i="3"/>
  <c r="BC516" i="3" s="1"/>
  <c r="G27" i="2" s="1"/>
  <c r="BA511" i="3"/>
  <c r="BA516" i="3" s="1"/>
  <c r="E27" i="2" s="1"/>
  <c r="G511" i="3"/>
  <c r="BB511" i="3" s="1"/>
  <c r="BB516" i="3" s="1"/>
  <c r="F27" i="2" s="1"/>
  <c r="B27" i="2"/>
  <c r="A27" i="2"/>
  <c r="C516" i="3"/>
  <c r="BE506" i="3"/>
  <c r="BD506" i="3"/>
  <c r="BC506" i="3"/>
  <c r="BA506" i="3"/>
  <c r="G506" i="3"/>
  <c r="BB506" i="3" s="1"/>
  <c r="BE504" i="3"/>
  <c r="BD504" i="3"/>
  <c r="BC504" i="3"/>
  <c r="BA504" i="3"/>
  <c r="G504" i="3"/>
  <c r="BB504" i="3" s="1"/>
  <c r="BE502" i="3"/>
  <c r="BD502" i="3"/>
  <c r="BC502" i="3"/>
  <c r="BA502" i="3"/>
  <c r="BA509" i="3" s="1"/>
  <c r="E26" i="2" s="1"/>
  <c r="G502" i="3"/>
  <c r="BB502" i="3" s="1"/>
  <c r="BE499" i="3"/>
  <c r="BD499" i="3"/>
  <c r="BD509" i="3" s="1"/>
  <c r="H26" i="2" s="1"/>
  <c r="BC499" i="3"/>
  <c r="BC509" i="3" s="1"/>
  <c r="G26" i="2" s="1"/>
  <c r="BA499" i="3"/>
  <c r="G499" i="3"/>
  <c r="BB499" i="3" s="1"/>
  <c r="B26" i="2"/>
  <c r="A26" i="2"/>
  <c r="C509" i="3"/>
  <c r="BE496" i="3"/>
  <c r="BD496" i="3"/>
  <c r="BC496" i="3"/>
  <c r="BA496" i="3"/>
  <c r="G496" i="3"/>
  <c r="BB496" i="3" s="1"/>
  <c r="BE494" i="3"/>
  <c r="BD494" i="3"/>
  <c r="BD497" i="3" s="1"/>
  <c r="H25" i="2" s="1"/>
  <c r="BC494" i="3"/>
  <c r="BC497" i="3" s="1"/>
  <c r="G25" i="2" s="1"/>
  <c r="BA494" i="3"/>
  <c r="BA497" i="3" s="1"/>
  <c r="E25" i="2" s="1"/>
  <c r="G494" i="3"/>
  <c r="BB494" i="3" s="1"/>
  <c r="B25" i="2"/>
  <c r="A25" i="2"/>
  <c r="BE497" i="3"/>
  <c r="I25" i="2" s="1"/>
  <c r="C497" i="3"/>
  <c r="BE490" i="3"/>
  <c r="BD490" i="3"/>
  <c r="BC490" i="3"/>
  <c r="BA490" i="3"/>
  <c r="G490" i="3"/>
  <c r="BB490" i="3" s="1"/>
  <c r="BE488" i="3"/>
  <c r="BD488" i="3"/>
  <c r="BC488" i="3"/>
  <c r="BC492" i="3" s="1"/>
  <c r="G24" i="2" s="1"/>
  <c r="BA488" i="3"/>
  <c r="G488" i="3"/>
  <c r="BB488" i="3" s="1"/>
  <c r="BE486" i="3"/>
  <c r="BD486" i="3"/>
  <c r="BC486" i="3"/>
  <c r="BA486" i="3"/>
  <c r="G486" i="3"/>
  <c r="BB486" i="3" s="1"/>
  <c r="BE484" i="3"/>
  <c r="BD484" i="3"/>
  <c r="BC484" i="3"/>
  <c r="BA484" i="3"/>
  <c r="G484" i="3"/>
  <c r="BB484" i="3" s="1"/>
  <c r="BE478" i="3"/>
  <c r="BD478" i="3"/>
  <c r="BC478" i="3"/>
  <c r="BA478" i="3"/>
  <c r="BA492" i="3" s="1"/>
  <c r="E24" i="2" s="1"/>
  <c r="G478" i="3"/>
  <c r="BB478" i="3" s="1"/>
  <c r="B24" i="2"/>
  <c r="A24" i="2"/>
  <c r="BE492" i="3"/>
  <c r="I24" i="2" s="1"/>
  <c r="C492" i="3"/>
  <c r="BE475" i="3"/>
  <c r="BD475" i="3"/>
  <c r="BC475" i="3"/>
  <c r="BA475" i="3"/>
  <c r="G475" i="3"/>
  <c r="BB475" i="3" s="1"/>
  <c r="BE473" i="3"/>
  <c r="BD473" i="3"/>
  <c r="BC473" i="3"/>
  <c r="BA473" i="3"/>
  <c r="G473" i="3"/>
  <c r="BB473" i="3" s="1"/>
  <c r="BE471" i="3"/>
  <c r="BD471" i="3"/>
  <c r="BC471" i="3"/>
  <c r="BA471" i="3"/>
  <c r="G471" i="3"/>
  <c r="BB471" i="3" s="1"/>
  <c r="BE469" i="3"/>
  <c r="BD469" i="3"/>
  <c r="BC469" i="3"/>
  <c r="BA469" i="3"/>
  <c r="G469" i="3"/>
  <c r="BB469" i="3" s="1"/>
  <c r="BE467" i="3"/>
  <c r="BD467" i="3"/>
  <c r="BC467" i="3"/>
  <c r="BA467" i="3"/>
  <c r="G467" i="3"/>
  <c r="BB467" i="3" s="1"/>
  <c r="BE464" i="3"/>
  <c r="BD464" i="3"/>
  <c r="BC464" i="3"/>
  <c r="BA464" i="3"/>
  <c r="G464" i="3"/>
  <c r="BB464" i="3" s="1"/>
  <c r="BE462" i="3"/>
  <c r="BD462" i="3"/>
  <c r="BC462" i="3"/>
  <c r="BA462" i="3"/>
  <c r="G462" i="3"/>
  <c r="BB462" i="3" s="1"/>
  <c r="BE461" i="3"/>
  <c r="BE476" i="3" s="1"/>
  <c r="I23" i="2" s="1"/>
  <c r="BD461" i="3"/>
  <c r="BD476" i="3" s="1"/>
  <c r="H23" i="2" s="1"/>
  <c r="BC461" i="3"/>
  <c r="BC476" i="3" s="1"/>
  <c r="G23" i="2" s="1"/>
  <c r="BA461" i="3"/>
  <c r="G461" i="3"/>
  <c r="BB461" i="3" s="1"/>
  <c r="B23" i="2"/>
  <c r="A23" i="2"/>
  <c r="BA476" i="3"/>
  <c r="E23" i="2" s="1"/>
  <c r="C476" i="3"/>
  <c r="BE458" i="3"/>
  <c r="BD458" i="3"/>
  <c r="BC458" i="3"/>
  <c r="BA458" i="3"/>
  <c r="G458" i="3"/>
  <c r="BB458" i="3" s="1"/>
  <c r="BE450" i="3"/>
  <c r="BD450" i="3"/>
  <c r="BC450" i="3"/>
  <c r="BA450" i="3"/>
  <c r="G450" i="3"/>
  <c r="BB450" i="3" s="1"/>
  <c r="BE445" i="3"/>
  <c r="BD445" i="3"/>
  <c r="BC445" i="3"/>
  <c r="BA445" i="3"/>
  <c r="G445" i="3"/>
  <c r="BB445" i="3" s="1"/>
  <c r="BE439" i="3"/>
  <c r="BD439" i="3"/>
  <c r="BC439" i="3"/>
  <c r="BA439" i="3"/>
  <c r="G439" i="3"/>
  <c r="BB439" i="3" s="1"/>
  <c r="BE432" i="3"/>
  <c r="BD432" i="3"/>
  <c r="BC432" i="3"/>
  <c r="BC459" i="3" s="1"/>
  <c r="G22" i="2" s="1"/>
  <c r="BA432" i="3"/>
  <c r="BA459" i="3" s="1"/>
  <c r="E22" i="2" s="1"/>
  <c r="G432" i="3"/>
  <c r="BB432" i="3" s="1"/>
  <c r="B22" i="2"/>
  <c r="A22" i="2"/>
  <c r="C459" i="3"/>
  <c r="BE429" i="3"/>
  <c r="BD429" i="3"/>
  <c r="BC429" i="3"/>
  <c r="BA429" i="3"/>
  <c r="G429" i="3"/>
  <c r="BB429" i="3" s="1"/>
  <c r="BE427" i="3"/>
  <c r="BD427" i="3"/>
  <c r="BC427" i="3"/>
  <c r="BA427" i="3"/>
  <c r="G427" i="3"/>
  <c r="BB427" i="3" s="1"/>
  <c r="BE425" i="3"/>
  <c r="BD425" i="3"/>
  <c r="BC425" i="3"/>
  <c r="BA425" i="3"/>
  <c r="G425" i="3"/>
  <c r="BB425" i="3" s="1"/>
  <c r="BE422" i="3"/>
  <c r="BD422" i="3"/>
  <c r="BC422" i="3"/>
  <c r="BA422" i="3"/>
  <c r="G422" i="3"/>
  <c r="BB422" i="3" s="1"/>
  <c r="BE420" i="3"/>
  <c r="BD420" i="3"/>
  <c r="BC420" i="3"/>
  <c r="BA420" i="3"/>
  <c r="G420" i="3"/>
  <c r="BB420" i="3" s="1"/>
  <c r="BE418" i="3"/>
  <c r="BD418" i="3"/>
  <c r="BC418" i="3"/>
  <c r="BA418" i="3"/>
  <c r="G418" i="3"/>
  <c r="BB418" i="3" s="1"/>
  <c r="BE414" i="3"/>
  <c r="BD414" i="3"/>
  <c r="BC414" i="3"/>
  <c r="BA414" i="3"/>
  <c r="G414" i="3"/>
  <c r="BB414" i="3" s="1"/>
  <c r="BE409" i="3"/>
  <c r="BD409" i="3"/>
  <c r="BC409" i="3"/>
  <c r="BA409" i="3"/>
  <c r="G409" i="3"/>
  <c r="BB409" i="3" s="1"/>
  <c r="BE408" i="3"/>
  <c r="BD408" i="3"/>
  <c r="BC408" i="3"/>
  <c r="BA408" i="3"/>
  <c r="G408" i="3"/>
  <c r="BB408" i="3" s="1"/>
  <c r="BE406" i="3"/>
  <c r="BD406" i="3"/>
  <c r="BC406" i="3"/>
  <c r="BA406" i="3"/>
  <c r="G406" i="3"/>
  <c r="BB406" i="3" s="1"/>
  <c r="BE405" i="3"/>
  <c r="BD405" i="3"/>
  <c r="BC405" i="3"/>
  <c r="BA405" i="3"/>
  <c r="G405" i="3"/>
  <c r="BB405" i="3" s="1"/>
  <c r="BE400" i="3"/>
  <c r="BD400" i="3"/>
  <c r="BC400" i="3"/>
  <c r="BA400" i="3"/>
  <c r="G400" i="3"/>
  <c r="BB400" i="3" s="1"/>
  <c r="BE399" i="3"/>
  <c r="BE430" i="3" s="1"/>
  <c r="I21" i="2" s="1"/>
  <c r="BD399" i="3"/>
  <c r="BC399" i="3"/>
  <c r="BA399" i="3"/>
  <c r="G399" i="3"/>
  <c r="BB399" i="3" s="1"/>
  <c r="BE397" i="3"/>
  <c r="BD397" i="3"/>
  <c r="BC397" i="3"/>
  <c r="BA397" i="3"/>
  <c r="G397" i="3"/>
  <c r="BB397" i="3" s="1"/>
  <c r="BE395" i="3"/>
  <c r="BD395" i="3"/>
  <c r="BC395" i="3"/>
  <c r="BA395" i="3"/>
  <c r="BA430" i="3" s="1"/>
  <c r="E21" i="2" s="1"/>
  <c r="G395" i="3"/>
  <c r="BB395" i="3" s="1"/>
  <c r="B21" i="2"/>
  <c r="A21" i="2"/>
  <c r="C430" i="3"/>
  <c r="BE392" i="3"/>
  <c r="BD392" i="3"/>
  <c r="BC392" i="3"/>
  <c r="BA392" i="3"/>
  <c r="G392" i="3"/>
  <c r="BB392" i="3" s="1"/>
  <c r="BE390" i="3"/>
  <c r="BD390" i="3"/>
  <c r="BC390" i="3"/>
  <c r="BA390" i="3"/>
  <c r="G390" i="3"/>
  <c r="BB390" i="3" s="1"/>
  <c r="BE384" i="3"/>
  <c r="BD384" i="3"/>
  <c r="BC384" i="3"/>
  <c r="BA384" i="3"/>
  <c r="G384" i="3"/>
  <c r="BB384" i="3" s="1"/>
  <c r="BE378" i="3"/>
  <c r="BD378" i="3"/>
  <c r="BC378" i="3"/>
  <c r="BA378" i="3"/>
  <c r="G378" i="3"/>
  <c r="BB378" i="3" s="1"/>
  <c r="BE372" i="3"/>
  <c r="BD372" i="3"/>
  <c r="BC372" i="3"/>
  <c r="BA372" i="3"/>
  <c r="G372" i="3"/>
  <c r="BB372" i="3" s="1"/>
  <c r="BE370" i="3"/>
  <c r="BD370" i="3"/>
  <c r="BC370" i="3"/>
  <c r="BA370" i="3"/>
  <c r="G370" i="3"/>
  <c r="BB370" i="3" s="1"/>
  <c r="BE368" i="3"/>
  <c r="BD368" i="3"/>
  <c r="BC368" i="3"/>
  <c r="BA368" i="3"/>
  <c r="G368" i="3"/>
  <c r="BB368" i="3" s="1"/>
  <c r="BE367" i="3"/>
  <c r="BD367" i="3"/>
  <c r="BC367" i="3"/>
  <c r="BA367" i="3"/>
  <c r="G367" i="3"/>
  <c r="BB367" i="3" s="1"/>
  <c r="BE365" i="3"/>
  <c r="BD365" i="3"/>
  <c r="BC365" i="3"/>
  <c r="BA365" i="3"/>
  <c r="G365" i="3"/>
  <c r="BB365" i="3" s="1"/>
  <c r="BE358" i="3"/>
  <c r="BD358" i="3"/>
  <c r="BC358" i="3"/>
  <c r="BA358" i="3"/>
  <c r="G358" i="3"/>
  <c r="BB358" i="3" s="1"/>
  <c r="BE355" i="3"/>
  <c r="BD355" i="3"/>
  <c r="BC355" i="3"/>
  <c r="BA355" i="3"/>
  <c r="BA393" i="3" s="1"/>
  <c r="E20" i="2" s="1"/>
  <c r="G355" i="3"/>
  <c r="BB355" i="3" s="1"/>
  <c r="BE353" i="3"/>
  <c r="BD353" i="3"/>
  <c r="BC353" i="3"/>
  <c r="BC393" i="3" s="1"/>
  <c r="G20" i="2" s="1"/>
  <c r="BA353" i="3"/>
  <c r="G353" i="3"/>
  <c r="BB353" i="3" s="1"/>
  <c r="B20" i="2"/>
  <c r="A20" i="2"/>
  <c r="C393" i="3"/>
  <c r="BE350" i="3"/>
  <c r="BD350" i="3"/>
  <c r="BD351" i="3" s="1"/>
  <c r="H19" i="2" s="1"/>
  <c r="BC350" i="3"/>
  <c r="BA350" i="3"/>
  <c r="BA351" i="3" s="1"/>
  <c r="E19" i="2" s="1"/>
  <c r="G350" i="3"/>
  <c r="BB350" i="3" s="1"/>
  <c r="BB351" i="3" s="1"/>
  <c r="F19" i="2" s="1"/>
  <c r="B19" i="2"/>
  <c r="A19" i="2"/>
  <c r="BE351" i="3"/>
  <c r="I19" i="2" s="1"/>
  <c r="BC351" i="3"/>
  <c r="G19" i="2" s="1"/>
  <c r="C351" i="3"/>
  <c r="BE347" i="3"/>
  <c r="BE348" i="3" s="1"/>
  <c r="I18" i="2" s="1"/>
  <c r="BD347" i="3"/>
  <c r="BC347" i="3"/>
  <c r="BA347" i="3"/>
  <c r="G347" i="3"/>
  <c r="BB347" i="3" s="1"/>
  <c r="BE345" i="3"/>
  <c r="BD345" i="3"/>
  <c r="BC345" i="3"/>
  <c r="BA345" i="3"/>
  <c r="G345" i="3"/>
  <c r="BB345" i="3" s="1"/>
  <c r="BE344" i="3"/>
  <c r="BD344" i="3"/>
  <c r="BC344" i="3"/>
  <c r="BC348" i="3" s="1"/>
  <c r="G18" i="2" s="1"/>
  <c r="BA344" i="3"/>
  <c r="BA348" i="3" s="1"/>
  <c r="E18" i="2" s="1"/>
  <c r="G344" i="3"/>
  <c r="BB344" i="3" s="1"/>
  <c r="B18" i="2"/>
  <c r="A18" i="2"/>
  <c r="C348" i="3"/>
  <c r="BE341" i="3"/>
  <c r="BD341" i="3"/>
  <c r="BC341" i="3"/>
  <c r="BA341" i="3"/>
  <c r="G341" i="3"/>
  <c r="BB341" i="3" s="1"/>
  <c r="BE335" i="3"/>
  <c r="BD335" i="3"/>
  <c r="BC335" i="3"/>
  <c r="BA335" i="3"/>
  <c r="G335" i="3"/>
  <c r="BB335" i="3" s="1"/>
  <c r="BE329" i="3"/>
  <c r="BD329" i="3"/>
  <c r="BC329" i="3"/>
  <c r="BA329" i="3"/>
  <c r="G329" i="3"/>
  <c r="BB329" i="3" s="1"/>
  <c r="BE322" i="3"/>
  <c r="BD322" i="3"/>
  <c r="BC322" i="3"/>
  <c r="BA322" i="3"/>
  <c r="G322" i="3"/>
  <c r="BB322" i="3" s="1"/>
  <c r="BE317" i="3"/>
  <c r="BD317" i="3"/>
  <c r="BC317" i="3"/>
  <c r="BA317" i="3"/>
  <c r="G317" i="3"/>
  <c r="BB317" i="3" s="1"/>
  <c r="BE315" i="3"/>
  <c r="BD315" i="3"/>
  <c r="BC315" i="3"/>
  <c r="BA315" i="3"/>
  <c r="G315" i="3"/>
  <c r="BB315" i="3" s="1"/>
  <c r="BE313" i="3"/>
  <c r="BD313" i="3"/>
  <c r="BC313" i="3"/>
  <c r="BA313" i="3"/>
  <c r="G313" i="3"/>
  <c r="BB313" i="3" s="1"/>
  <c r="BE309" i="3"/>
  <c r="BD309" i="3"/>
  <c r="BC309" i="3"/>
  <c r="BA309" i="3"/>
  <c r="G309" i="3"/>
  <c r="BB309" i="3" s="1"/>
  <c r="BE306" i="3"/>
  <c r="BD306" i="3"/>
  <c r="BC306" i="3"/>
  <c r="BA306" i="3"/>
  <c r="G306" i="3"/>
  <c r="BB306" i="3" s="1"/>
  <c r="BE303" i="3"/>
  <c r="BD303" i="3"/>
  <c r="BC303" i="3"/>
  <c r="BA303" i="3"/>
  <c r="G303" i="3"/>
  <c r="BB303" i="3" s="1"/>
  <c r="BE297" i="3"/>
  <c r="BD297" i="3"/>
  <c r="BC297" i="3"/>
  <c r="BA297" i="3"/>
  <c r="G297" i="3"/>
  <c r="BB297" i="3" s="1"/>
  <c r="BE294" i="3"/>
  <c r="BE342" i="3" s="1"/>
  <c r="I17" i="2" s="1"/>
  <c r="BD294" i="3"/>
  <c r="BC294" i="3"/>
  <c r="BA294" i="3"/>
  <c r="G294" i="3"/>
  <c r="BB294" i="3" s="1"/>
  <c r="B17" i="2"/>
  <c r="A17" i="2"/>
  <c r="BA342" i="3"/>
  <c r="E17" i="2" s="1"/>
  <c r="C342" i="3"/>
  <c r="BE291" i="3"/>
  <c r="BD291" i="3"/>
  <c r="BC291" i="3"/>
  <c r="BA291" i="3"/>
  <c r="G291" i="3"/>
  <c r="BB291" i="3" s="1"/>
  <c r="BE289" i="3"/>
  <c r="BE292" i="3" s="1"/>
  <c r="I16" i="2" s="1"/>
  <c r="BD289" i="3"/>
  <c r="BD292" i="3" s="1"/>
  <c r="H16" i="2" s="1"/>
  <c r="BC289" i="3"/>
  <c r="BC292" i="3" s="1"/>
  <c r="G16" i="2" s="1"/>
  <c r="BA289" i="3"/>
  <c r="G289" i="3"/>
  <c r="BB289" i="3" s="1"/>
  <c r="B16" i="2"/>
  <c r="A16" i="2"/>
  <c r="BA292" i="3"/>
  <c r="E16" i="2" s="1"/>
  <c r="C292" i="3"/>
  <c r="BE286" i="3"/>
  <c r="BD286" i="3"/>
  <c r="BD287" i="3" s="1"/>
  <c r="H15" i="2" s="1"/>
  <c r="BC286" i="3"/>
  <c r="BC287" i="3" s="1"/>
  <c r="G15" i="2" s="1"/>
  <c r="BB286" i="3"/>
  <c r="BB287" i="3" s="1"/>
  <c r="F15" i="2" s="1"/>
  <c r="G286" i="3"/>
  <c r="BA286" i="3" s="1"/>
  <c r="BA287" i="3" s="1"/>
  <c r="E15" i="2" s="1"/>
  <c r="B15" i="2"/>
  <c r="A15" i="2"/>
  <c r="BE287" i="3"/>
  <c r="I15" i="2" s="1"/>
  <c r="C287" i="3"/>
  <c r="BE273" i="3"/>
  <c r="BD273" i="3"/>
  <c r="BC273" i="3"/>
  <c r="BB273" i="3"/>
  <c r="G273" i="3"/>
  <c r="BA273" i="3" s="1"/>
  <c r="BE262" i="3"/>
  <c r="BD262" i="3"/>
  <c r="BC262" i="3"/>
  <c r="BB262" i="3"/>
  <c r="G262" i="3"/>
  <c r="BA262" i="3" s="1"/>
  <c r="BE260" i="3"/>
  <c r="BD260" i="3"/>
  <c r="BC260" i="3"/>
  <c r="BC284" i="3" s="1"/>
  <c r="G14" i="2" s="1"/>
  <c r="BB260" i="3"/>
  <c r="G260" i="3"/>
  <c r="BA260" i="3" s="1"/>
  <c r="BE256" i="3"/>
  <c r="BD256" i="3"/>
  <c r="BC256" i="3"/>
  <c r="BB256" i="3"/>
  <c r="G256" i="3"/>
  <c r="BA256" i="3" s="1"/>
  <c r="BE252" i="3"/>
  <c r="BD252" i="3"/>
  <c r="BC252" i="3"/>
  <c r="BB252" i="3"/>
  <c r="G252" i="3"/>
  <c r="BA252" i="3" s="1"/>
  <c r="BE248" i="3"/>
  <c r="BD248" i="3"/>
  <c r="BC248" i="3"/>
  <c r="BB248" i="3"/>
  <c r="G248" i="3"/>
  <c r="BA248" i="3" s="1"/>
  <c r="B14" i="2"/>
  <c r="A14" i="2"/>
  <c r="BE284" i="3"/>
  <c r="I14" i="2" s="1"/>
  <c r="C284" i="3"/>
  <c r="BE235" i="3"/>
  <c r="BD235" i="3"/>
  <c r="BC235" i="3"/>
  <c r="BB235" i="3"/>
  <c r="G235" i="3"/>
  <c r="BA235" i="3" s="1"/>
  <c r="BE230" i="3"/>
  <c r="BD230" i="3"/>
  <c r="BC230" i="3"/>
  <c r="BB230" i="3"/>
  <c r="G230" i="3"/>
  <c r="BA230" i="3" s="1"/>
  <c r="BE225" i="3"/>
  <c r="BD225" i="3"/>
  <c r="BC225" i="3"/>
  <c r="BB225" i="3"/>
  <c r="G225" i="3"/>
  <c r="BA225" i="3" s="1"/>
  <c r="BE219" i="3"/>
  <c r="BD219" i="3"/>
  <c r="BC219" i="3"/>
  <c r="BB219" i="3"/>
  <c r="G219" i="3"/>
  <c r="BA219" i="3" s="1"/>
  <c r="BE216" i="3"/>
  <c r="BD216" i="3"/>
  <c r="BD246" i="3" s="1"/>
  <c r="H13" i="2" s="1"/>
  <c r="BC216" i="3"/>
  <c r="BC246" i="3" s="1"/>
  <c r="G13" i="2" s="1"/>
  <c r="BB216" i="3"/>
  <c r="G216" i="3"/>
  <c r="BA216" i="3" s="1"/>
  <c r="B13" i="2"/>
  <c r="A13" i="2"/>
  <c r="C246" i="3"/>
  <c r="BE212" i="3"/>
  <c r="BD212" i="3"/>
  <c r="BC212" i="3"/>
  <c r="BB212" i="3"/>
  <c r="G212" i="3"/>
  <c r="BA212" i="3" s="1"/>
  <c r="BE210" i="3"/>
  <c r="BD210" i="3"/>
  <c r="BC210" i="3"/>
  <c r="BB210" i="3"/>
  <c r="G210" i="3"/>
  <c r="BA210" i="3" s="1"/>
  <c r="BE204" i="3"/>
  <c r="BD204" i="3"/>
  <c r="BC204" i="3"/>
  <c r="BB204" i="3"/>
  <c r="G204" i="3"/>
  <c r="BA204" i="3" s="1"/>
  <c r="BE202" i="3"/>
  <c r="BD202" i="3"/>
  <c r="BC202" i="3"/>
  <c r="BB202" i="3"/>
  <c r="G202" i="3"/>
  <c r="BA202" i="3" s="1"/>
  <c r="BE200" i="3"/>
  <c r="BD200" i="3"/>
  <c r="BC200" i="3"/>
  <c r="BB200" i="3"/>
  <c r="G200" i="3"/>
  <c r="BA200" i="3" s="1"/>
  <c r="BE198" i="3"/>
  <c r="BD198" i="3"/>
  <c r="BC198" i="3"/>
  <c r="BB198" i="3"/>
  <c r="G198" i="3"/>
  <c r="BA198" i="3" s="1"/>
  <c r="BE193" i="3"/>
  <c r="BD193" i="3"/>
  <c r="BC193" i="3"/>
  <c r="BB193" i="3"/>
  <c r="G193" i="3"/>
  <c r="BA193" i="3" s="1"/>
  <c r="BE192" i="3"/>
  <c r="BD192" i="3"/>
  <c r="BC192" i="3"/>
  <c r="BB192" i="3"/>
  <c r="G192" i="3"/>
  <c r="BA192" i="3" s="1"/>
  <c r="BE184" i="3"/>
  <c r="BE214" i="3" s="1"/>
  <c r="I12" i="2" s="1"/>
  <c r="BD184" i="3"/>
  <c r="BC184" i="3"/>
  <c r="BB184" i="3"/>
  <c r="G184" i="3"/>
  <c r="BA184" i="3" s="1"/>
  <c r="B12" i="2"/>
  <c r="A12" i="2"/>
  <c r="BC214" i="3"/>
  <c r="G12" i="2" s="1"/>
  <c r="C214" i="3"/>
  <c r="BE180" i="3"/>
  <c r="BD180" i="3"/>
  <c r="BC180" i="3"/>
  <c r="BC182" i="3" s="1"/>
  <c r="G11" i="2" s="1"/>
  <c r="BB180" i="3"/>
  <c r="G180" i="3"/>
  <c r="BA180" i="3" s="1"/>
  <c r="BE174" i="3"/>
  <c r="BD174" i="3"/>
  <c r="BC174" i="3"/>
  <c r="BB174" i="3"/>
  <c r="G174" i="3"/>
  <c r="BA174" i="3" s="1"/>
  <c r="BE165" i="3"/>
  <c r="BD165" i="3"/>
  <c r="BC165" i="3"/>
  <c r="BB165" i="3"/>
  <c r="G165" i="3"/>
  <c r="BA165" i="3" s="1"/>
  <c r="BE159" i="3"/>
  <c r="BD159" i="3"/>
  <c r="BC159" i="3"/>
  <c r="BB159" i="3"/>
  <c r="BB182" i="3" s="1"/>
  <c r="F11" i="2" s="1"/>
  <c r="G159" i="3"/>
  <c r="BA159" i="3" s="1"/>
  <c r="B11" i="2"/>
  <c r="A11" i="2"/>
  <c r="BE182" i="3"/>
  <c r="I11" i="2" s="1"/>
  <c r="C182" i="3"/>
  <c r="BE155" i="3"/>
  <c r="BD155" i="3"/>
  <c r="BC155" i="3"/>
  <c r="BB155" i="3"/>
  <c r="G155" i="3"/>
  <c r="BA155" i="3" s="1"/>
  <c r="BE146" i="3"/>
  <c r="BD146" i="3"/>
  <c r="BC146" i="3"/>
  <c r="BB146" i="3"/>
  <c r="G146" i="3"/>
  <c r="BA146" i="3" s="1"/>
  <c r="BE138" i="3"/>
  <c r="BD138" i="3"/>
  <c r="BC138" i="3"/>
  <c r="BB138" i="3"/>
  <c r="G138" i="3"/>
  <c r="BA138" i="3" s="1"/>
  <c r="BE135" i="3"/>
  <c r="BD135" i="3"/>
  <c r="BC135" i="3"/>
  <c r="BB135" i="3"/>
  <c r="G135" i="3"/>
  <c r="BA135" i="3" s="1"/>
  <c r="BE131" i="3"/>
  <c r="BD131" i="3"/>
  <c r="BC131" i="3"/>
  <c r="BB131" i="3"/>
  <c r="G131" i="3"/>
  <c r="BA131" i="3" s="1"/>
  <c r="BE124" i="3"/>
  <c r="BD124" i="3"/>
  <c r="BC124" i="3"/>
  <c r="BB124" i="3"/>
  <c r="G124" i="3"/>
  <c r="BA124" i="3" s="1"/>
  <c r="BE123" i="3"/>
  <c r="BD123" i="3"/>
  <c r="BC123" i="3"/>
  <c r="BB123" i="3"/>
  <c r="G123" i="3"/>
  <c r="BA123" i="3" s="1"/>
  <c r="BE111" i="3"/>
  <c r="BD111" i="3"/>
  <c r="BC111" i="3"/>
  <c r="BB111" i="3"/>
  <c r="G111" i="3"/>
  <c r="BA111" i="3" s="1"/>
  <c r="BE103" i="3"/>
  <c r="BD103" i="3"/>
  <c r="BC103" i="3"/>
  <c r="BB103" i="3"/>
  <c r="G103" i="3"/>
  <c r="BA103" i="3" s="1"/>
  <c r="BE101" i="3"/>
  <c r="BD101" i="3"/>
  <c r="BC101" i="3"/>
  <c r="BB101" i="3"/>
  <c r="G101" i="3"/>
  <c r="BA101" i="3" s="1"/>
  <c r="BE93" i="3"/>
  <c r="BD93" i="3"/>
  <c r="BC93" i="3"/>
  <c r="BB93" i="3"/>
  <c r="G93" i="3"/>
  <c r="BA93" i="3" s="1"/>
  <c r="BE85" i="3"/>
  <c r="BD85" i="3"/>
  <c r="BC85" i="3"/>
  <c r="BB85" i="3"/>
  <c r="G85" i="3"/>
  <c r="BA85" i="3" s="1"/>
  <c r="BE80" i="3"/>
  <c r="BD80" i="3"/>
  <c r="BC80" i="3"/>
  <c r="BB80" i="3"/>
  <c r="G80" i="3"/>
  <c r="BA80" i="3" s="1"/>
  <c r="BE78" i="3"/>
  <c r="BD78" i="3"/>
  <c r="BC78" i="3"/>
  <c r="BB78" i="3"/>
  <c r="G78" i="3"/>
  <c r="BA78" i="3" s="1"/>
  <c r="BE75" i="3"/>
  <c r="BE157" i="3" s="1"/>
  <c r="I10" i="2" s="1"/>
  <c r="BD75" i="3"/>
  <c r="BC75" i="3"/>
  <c r="BB75" i="3"/>
  <c r="G75" i="3"/>
  <c r="BA75" i="3" s="1"/>
  <c r="BE67" i="3"/>
  <c r="BD67" i="3"/>
  <c r="BC67" i="3"/>
  <c r="BB67" i="3"/>
  <c r="G67" i="3"/>
  <c r="BA67" i="3" s="1"/>
  <c r="BE59" i="3"/>
  <c r="BD59" i="3"/>
  <c r="BC59" i="3"/>
  <c r="BC157" i="3" s="1"/>
  <c r="G10" i="2" s="1"/>
  <c r="BB59" i="3"/>
  <c r="G59" i="3"/>
  <c r="BA59" i="3" s="1"/>
  <c r="B10" i="2"/>
  <c r="A10" i="2"/>
  <c r="C157" i="3"/>
  <c r="BE49" i="3"/>
  <c r="BD49" i="3"/>
  <c r="BC49" i="3"/>
  <c r="BB49" i="3"/>
  <c r="G49" i="3"/>
  <c r="BA49" i="3" s="1"/>
  <c r="BE44" i="3"/>
  <c r="BD44" i="3"/>
  <c r="BC44" i="3"/>
  <c r="BB44" i="3"/>
  <c r="G44" i="3"/>
  <c r="BA44" i="3" s="1"/>
  <c r="BE38" i="3"/>
  <c r="BD38" i="3"/>
  <c r="BC38" i="3"/>
  <c r="BB38" i="3"/>
  <c r="G38" i="3"/>
  <c r="BA38" i="3" s="1"/>
  <c r="BE36" i="3"/>
  <c r="BD36" i="3"/>
  <c r="BC36" i="3"/>
  <c r="BB36" i="3"/>
  <c r="G36" i="3"/>
  <c r="BA36" i="3" s="1"/>
  <c r="BE31" i="3"/>
  <c r="BE57" i="3" s="1"/>
  <c r="I9" i="2" s="1"/>
  <c r="BD31" i="3"/>
  <c r="BC31" i="3"/>
  <c r="BB31" i="3"/>
  <c r="G31" i="3"/>
  <c r="BA31" i="3" s="1"/>
  <c r="BE29" i="3"/>
  <c r="BD29" i="3"/>
  <c r="BC29" i="3"/>
  <c r="BB29" i="3"/>
  <c r="G29" i="3"/>
  <c r="BA29" i="3" s="1"/>
  <c r="BE27" i="3"/>
  <c r="BD27" i="3"/>
  <c r="BD57" i="3" s="1"/>
  <c r="H9" i="2" s="1"/>
  <c r="BC27" i="3"/>
  <c r="BC57" i="3" s="1"/>
  <c r="G9" i="2" s="1"/>
  <c r="BB27" i="3"/>
  <c r="G27" i="3"/>
  <c r="BA27" i="3" s="1"/>
  <c r="B9" i="2"/>
  <c r="A9" i="2"/>
  <c r="C57" i="3"/>
  <c r="BE20" i="3"/>
  <c r="BD20" i="3"/>
  <c r="BC20" i="3"/>
  <c r="BB20" i="3"/>
  <c r="G20" i="3"/>
  <c r="BA20" i="3" s="1"/>
  <c r="BE19" i="3"/>
  <c r="BD19" i="3"/>
  <c r="BC19" i="3"/>
  <c r="BC25" i="3" s="1"/>
  <c r="G8" i="2" s="1"/>
  <c r="BB19" i="3"/>
  <c r="G19" i="3"/>
  <c r="BA19" i="3" s="1"/>
  <c r="B8" i="2"/>
  <c r="A8" i="2"/>
  <c r="C25" i="3"/>
  <c r="BE16" i="3"/>
  <c r="BD16" i="3"/>
  <c r="BC16" i="3"/>
  <c r="BB16" i="3"/>
  <c r="G16" i="3"/>
  <c r="BA16" i="3" s="1"/>
  <c r="BE12" i="3"/>
  <c r="BD12" i="3"/>
  <c r="BC12" i="3"/>
  <c r="BB12" i="3"/>
  <c r="G12" i="3"/>
  <c r="BA12" i="3" s="1"/>
  <c r="BE10" i="3"/>
  <c r="BE17" i="3" s="1"/>
  <c r="I7" i="2" s="1"/>
  <c r="BD10" i="3"/>
  <c r="BC10" i="3"/>
  <c r="BB10" i="3"/>
  <c r="G10" i="3"/>
  <c r="BA10" i="3" s="1"/>
  <c r="BE9" i="3"/>
  <c r="BD9" i="3"/>
  <c r="BC9" i="3"/>
  <c r="BB9" i="3"/>
  <c r="G9" i="3"/>
  <c r="BA9" i="3" s="1"/>
  <c r="BE8" i="3"/>
  <c r="BD8" i="3"/>
  <c r="BC8" i="3"/>
  <c r="BC17" i="3" s="1"/>
  <c r="G7" i="2" s="1"/>
  <c r="BB8" i="3"/>
  <c r="G8" i="3"/>
  <c r="BA8" i="3" s="1"/>
  <c r="B7" i="2"/>
  <c r="A7" i="2"/>
  <c r="C17" i="3"/>
  <c r="E4" i="3"/>
  <c r="C4" i="3"/>
  <c r="F3" i="3"/>
  <c r="C3" i="3"/>
  <c r="C2" i="2"/>
  <c r="C1" i="2"/>
  <c r="C33" i="1"/>
  <c r="F33" i="1" s="1"/>
  <c r="C31" i="1"/>
  <c r="C9" i="1"/>
  <c r="G7" i="1"/>
  <c r="C2" i="1"/>
  <c r="BB214" i="3" l="1"/>
  <c r="F12" i="2" s="1"/>
  <c r="BE246" i="3"/>
  <c r="I13" i="2" s="1"/>
  <c r="BC342" i="3"/>
  <c r="G17" i="2" s="1"/>
  <c r="BD348" i="3"/>
  <c r="H18" i="2" s="1"/>
  <c r="BD430" i="3"/>
  <c r="H21" i="2" s="1"/>
  <c r="BC430" i="3"/>
  <c r="G21" i="2" s="1"/>
  <c r="BD459" i="3"/>
  <c r="H22" i="2" s="1"/>
  <c r="BB509" i="3"/>
  <c r="F26" i="2" s="1"/>
  <c r="BE509" i="3"/>
  <c r="I26" i="2" s="1"/>
  <c r="G530" i="3"/>
  <c r="BA25" i="3"/>
  <c r="E8" i="2" s="1"/>
  <c r="BE25" i="3"/>
  <c r="I8" i="2" s="1"/>
  <c r="BB57" i="3"/>
  <c r="F9" i="2" s="1"/>
  <c r="BD182" i="3"/>
  <c r="H11" i="2" s="1"/>
  <c r="BB246" i="3"/>
  <c r="F13" i="2" s="1"/>
  <c r="BD492" i="3"/>
  <c r="H24" i="2" s="1"/>
  <c r="BD214" i="3"/>
  <c r="H12" i="2" s="1"/>
  <c r="BA284" i="3"/>
  <c r="E14" i="2" s="1"/>
  <c r="BD342" i="3"/>
  <c r="H17" i="2" s="1"/>
  <c r="BA530" i="3"/>
  <c r="E30" i="2" s="1"/>
  <c r="BB497" i="3"/>
  <c r="F25" i="2" s="1"/>
  <c r="BB492" i="3"/>
  <c r="F24" i="2" s="1"/>
  <c r="BB476" i="3"/>
  <c r="F23" i="2" s="1"/>
  <c r="BE459" i="3"/>
  <c r="I22" i="2" s="1"/>
  <c r="BB459" i="3"/>
  <c r="F22" i="2" s="1"/>
  <c r="BB430" i="3"/>
  <c r="F21" i="2" s="1"/>
  <c r="BD393" i="3"/>
  <c r="H20" i="2" s="1"/>
  <c r="BB393" i="3"/>
  <c r="F20" i="2" s="1"/>
  <c r="BE393" i="3"/>
  <c r="I20" i="2" s="1"/>
  <c r="BB348" i="3"/>
  <c r="F18" i="2" s="1"/>
  <c r="BB342" i="3"/>
  <c r="F17" i="2" s="1"/>
  <c r="BB292" i="3"/>
  <c r="F16" i="2" s="1"/>
  <c r="BB284" i="3"/>
  <c r="F14" i="2" s="1"/>
  <c r="BD284" i="3"/>
  <c r="H14" i="2" s="1"/>
  <c r="BA246" i="3"/>
  <c r="E13" i="2" s="1"/>
  <c r="BA214" i="3"/>
  <c r="E12" i="2" s="1"/>
  <c r="BA182" i="3"/>
  <c r="E11" i="2" s="1"/>
  <c r="BB157" i="3"/>
  <c r="F10" i="2" s="1"/>
  <c r="BD157" i="3"/>
  <c r="H10" i="2" s="1"/>
  <c r="BA157" i="3"/>
  <c r="E10" i="2" s="1"/>
  <c r="BA17" i="3"/>
  <c r="E7" i="2" s="1"/>
  <c r="J21" i="5"/>
  <c r="F518" i="3" s="1"/>
  <c r="G518" i="3" s="1"/>
  <c r="BD518" i="3" s="1"/>
  <c r="BD519" i="3" s="1"/>
  <c r="H28" i="2" s="1"/>
  <c r="H9" i="4"/>
  <c r="F521" i="3" s="1"/>
  <c r="G521" i="3" s="1"/>
  <c r="BD521" i="3" s="1"/>
  <c r="BD522" i="3" s="1"/>
  <c r="H29" i="2" s="1"/>
  <c r="BB17" i="3"/>
  <c r="F7" i="2" s="1"/>
  <c r="BD17" i="3"/>
  <c r="H7" i="2" s="1"/>
  <c r="BB25" i="3"/>
  <c r="F8" i="2" s="1"/>
  <c r="BD25" i="3"/>
  <c r="H8" i="2" s="1"/>
  <c r="G31" i="2"/>
  <c r="C18" i="1" s="1"/>
  <c r="BA57" i="3"/>
  <c r="E9" i="2" s="1"/>
  <c r="G17" i="3"/>
  <c r="G25" i="3"/>
  <c r="G57" i="3"/>
  <c r="G157" i="3"/>
  <c r="G182" i="3"/>
  <c r="G214" i="3"/>
  <c r="G246" i="3"/>
  <c r="G284" i="3"/>
  <c r="G287" i="3"/>
  <c r="G292" i="3"/>
  <c r="G342" i="3"/>
  <c r="G348" i="3"/>
  <c r="G351" i="3"/>
  <c r="G393" i="3"/>
  <c r="G430" i="3"/>
  <c r="G459" i="3"/>
  <c r="G476" i="3"/>
  <c r="G492" i="3"/>
  <c r="G497" i="3"/>
  <c r="G509" i="3"/>
  <c r="G516" i="3"/>
  <c r="G519" i="3"/>
  <c r="G522" i="3"/>
  <c r="E31" i="2" l="1"/>
  <c r="I31" i="2"/>
  <c r="C21" i="1" s="1"/>
  <c r="H31" i="2"/>
  <c r="C17" i="1" s="1"/>
  <c r="F31" i="2"/>
  <c r="C16" i="1" s="1"/>
  <c r="C15" i="1"/>
  <c r="G38" i="2" l="1"/>
  <c r="I38" i="2" s="1"/>
  <c r="G17" i="1" s="1"/>
  <c r="G36" i="2"/>
  <c r="I36" i="2" s="1"/>
  <c r="G40" i="2"/>
  <c r="I40" i="2" s="1"/>
  <c r="G19" i="1" s="1"/>
  <c r="C19" i="1"/>
  <c r="C22" i="1" s="1"/>
  <c r="G37" i="2"/>
  <c r="I37" i="2" s="1"/>
  <c r="G16" i="1" s="1"/>
  <c r="G39" i="2"/>
  <c r="I39" i="2" s="1"/>
  <c r="G18" i="1" s="1"/>
  <c r="G42" i="2"/>
  <c r="I42" i="2" s="1"/>
  <c r="G21" i="1" s="1"/>
  <c r="G41" i="2"/>
  <c r="I41" i="2" s="1"/>
  <c r="G20" i="1" s="1"/>
  <c r="G43" i="2"/>
  <c r="I43" i="2" s="1"/>
  <c r="G15" i="1"/>
  <c r="H44" i="2" l="1"/>
  <c r="G23" i="1" s="1"/>
  <c r="G22" i="1" s="1"/>
  <c r="C23" i="1" l="1"/>
  <c r="F30" i="1" s="1"/>
  <c r="F31" i="1" s="1"/>
  <c r="F34" i="1" s="1"/>
</calcChain>
</file>

<file path=xl/sharedStrings.xml><?xml version="1.0" encoding="utf-8"?>
<sst xmlns="http://schemas.openxmlformats.org/spreadsheetml/2006/main" count="1370" uniqueCount="671">
  <si>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</si>
  <si>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</si>
  <si>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</si>
  <si>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</si>
  <si>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</si>
  <si>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</si>
  <si>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</si>
  <si>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</si>
  <si>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</si>
  <si>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</si>
  <si>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</si>
  <si>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</si>
  <si>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</si>
  <si>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</si>
  <si>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</si>
  <si>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</si>
  <si>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</si>
  <si>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</si>
  <si>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</si>
  <si>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</si>
  <si>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</si>
  <si>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</si>
  <si>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</si>
  <si>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</si>
  <si>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</si>
  <si>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</si>
  <si>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</si>
  <si>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</si>
  <si>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</si>
  <si>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</si>
  <si>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</si>
  <si>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</si>
  <si>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</si>
  <si>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</si>
  <si>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</si>
  <si>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</si>
  <si>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</si>
  <si>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</si>
  <si>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</si>
  <si>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</si>
  <si>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</si>
  <si>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</si>
  <si>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</si>
  <si>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</si>
  <si>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</si>
  <si>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</si>
  <si>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</si>
  <si>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</si>
  <si>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</si>
  <si>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</si>
  <si>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</si>
  <si>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</si>
  <si>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</si>
  <si>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</si>
  <si>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</si>
  <si>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</si>
  <si>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</si>
  <si>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</si>
  <si>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</si>
  <si>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</si>
  <si>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</si>
  <si>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</si>
  <si>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</si>
  <si>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</si>
  <si>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</si>
  <si>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</si>
  <si>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</si>
  <si>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</si>
  <si>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</si>
  <si>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</si>
  <si>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</si>
  <si>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</si>
  <si>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</si>
  <si>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</si>
  <si>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</si>
  <si>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2015/063</t>
  </si>
  <si>
    <t>ZŠ Na Bendovce - zateplení objektu</t>
  </si>
  <si>
    <t>01</t>
  </si>
  <si>
    <t>Zateplení</t>
  </si>
  <si>
    <t>11</t>
  </si>
  <si>
    <t>Přípravné a přidružené práce</t>
  </si>
  <si>
    <t>111000111</t>
  </si>
  <si>
    <t>Zakrytí sousední střechy,očištění a případné opravy</t>
  </si>
  <si>
    <t>soubor</t>
  </si>
  <si>
    <t>111000112A.J</t>
  </si>
  <si>
    <t xml:space="preserve">Sondy - ověření soudržnosti stávajícího zateplení </t>
  </si>
  <si>
    <t>kpl</t>
  </si>
  <si>
    <t>111000113A.J</t>
  </si>
  <si>
    <t xml:space="preserve">Dmtž a zpětná montáž doplňků na fasádě </t>
  </si>
  <si>
    <t>OV4.:     1</t>
  </si>
  <si>
    <t>111000114A.J</t>
  </si>
  <si>
    <t>Injektovaný kotevní systém pro dodatečné zateplení na stávající zateplenou stěnu</t>
  </si>
  <si>
    <t>OV2:          1</t>
  </si>
  <si>
    <t>OV3:         1</t>
  </si>
  <si>
    <t>OV4:         1</t>
  </si>
  <si>
    <t>111000115A.J</t>
  </si>
  <si>
    <t>Dmzž a zpětná montáž doplňků na fasádě ( č.p. atd)</t>
  </si>
  <si>
    <t>3</t>
  </si>
  <si>
    <t>Svislé a kompletní konstrukce</t>
  </si>
  <si>
    <t>310238210AJ</t>
  </si>
  <si>
    <t xml:space="preserve">Zazdívka otvorů po osazení VZT </t>
  </si>
  <si>
    <t>kus</t>
  </si>
  <si>
    <t>349234831R00</t>
  </si>
  <si>
    <t xml:space="preserve">Doplnění zdiva okenních obrub </t>
  </si>
  <si>
    <t>m</t>
  </si>
  <si>
    <t>O01:   (0,85+2,05*2)*8</t>
  </si>
  <si>
    <t>O02:   (0,85+1,8*2)*8</t>
  </si>
  <si>
    <t>O03:   1+0,5*2</t>
  </si>
  <si>
    <t>O04:   0,85+1,8*2</t>
  </si>
  <si>
    <t>61</t>
  </si>
  <si>
    <t>Upravy povrchů vnitřní</t>
  </si>
  <si>
    <t>612401391RT2</t>
  </si>
  <si>
    <t>Omítka malých ploch vnitřních stěn do 1 m2 s použitím suché maltové směsi</t>
  </si>
  <si>
    <t>oprava kolem prostupu VZT:   4*2</t>
  </si>
  <si>
    <t>612403380R00</t>
  </si>
  <si>
    <t xml:space="preserve">Hrubá výplň rýh ve stěnách do 3x3 cm maltou ze SMS </t>
  </si>
  <si>
    <t>elektroinstalace pro VZT: 100</t>
  </si>
  <si>
    <t>612409991RT2</t>
  </si>
  <si>
    <t>Začištění omítek kolem oken,dveří apod. s použitím suché maltové směsi</t>
  </si>
  <si>
    <t>612421131RT2</t>
  </si>
  <si>
    <t>Oprava vápen.omítek stěn do 5 % pl. - štukových s použitím suché maltové směsi</t>
  </si>
  <si>
    <t>m2</t>
  </si>
  <si>
    <t>Přeštukování začištění rých po elektroinstalaci k VZT:     0,5*100</t>
  </si>
  <si>
    <t>612421331R00</t>
  </si>
  <si>
    <t xml:space="preserve">Oprava vápen.omítek stěn do 30 % pl. - štukových </t>
  </si>
  <si>
    <t xml:space="preserve">omítky kolem měněných oken:  </t>
  </si>
  <si>
    <t>O01: (2,05*2+0,85)*0,5*8</t>
  </si>
  <si>
    <t>O02: (1,8*2+0,85)*0,5*8</t>
  </si>
  <si>
    <t>O03: (0,5*2+1)*0,5</t>
  </si>
  <si>
    <t>O04: (1,8*2+0,85)*0,5</t>
  </si>
  <si>
    <t>612425931R00</t>
  </si>
  <si>
    <t xml:space="preserve">Omítka vápenná vnitřního ostění - štuková </t>
  </si>
  <si>
    <t>O01:   (0,85+2,05*2)*0,4*8</t>
  </si>
  <si>
    <t>O02:   (0,85+1,8*2)*0,4*8</t>
  </si>
  <si>
    <t>O03:   (1*2+0,5)*0,4</t>
  </si>
  <si>
    <t>O04:   (0,85+1,8*2)*0,4</t>
  </si>
  <si>
    <t>622473187RT2</t>
  </si>
  <si>
    <t>Příplatek za okenní lištu (APU) - montáž včetně dodávky lišty</t>
  </si>
  <si>
    <t>1NP:  (2,05*2+0,85)*8</t>
  </si>
  <si>
    <t xml:space="preserve">  2,45*2+1,3</t>
  </si>
  <si>
    <t xml:space="preserve"> (2,05*2+1,45)*6</t>
  </si>
  <si>
    <t xml:space="preserve"> 2*2+0,9</t>
  </si>
  <si>
    <t>2NP:(1,8*2+0,85)*9</t>
  </si>
  <si>
    <t>(2,05*2+1,45)*6</t>
  </si>
  <si>
    <t>0,5*2+1,1</t>
  </si>
  <si>
    <t>62</t>
  </si>
  <si>
    <t>Úpravy povrchů vnější</t>
  </si>
  <si>
    <t>620991121R00</t>
  </si>
  <si>
    <t xml:space="preserve">Zakrývání výplní vnějších otvorů z lešení </t>
  </si>
  <si>
    <t>1NP:  (2,05*0,85)*8</t>
  </si>
  <si>
    <t xml:space="preserve">  2,45*1,3</t>
  </si>
  <si>
    <t xml:space="preserve"> (2,05*1,45)*6</t>
  </si>
  <si>
    <t xml:space="preserve"> 2*0,9</t>
  </si>
  <si>
    <t>2NP:(1,8*0,85)*9</t>
  </si>
  <si>
    <t>(2,05*1,45)*6</t>
  </si>
  <si>
    <t>0,5*1,1</t>
  </si>
  <si>
    <t>621016191R00</t>
  </si>
  <si>
    <t>Penetrační nátěr stěn, ,penetrace</t>
  </si>
  <si>
    <t>St1+St2+Sta+ST2b: (8,65*26)*2</t>
  </si>
  <si>
    <t>St2b:  (7*1,5)+(7*0,8)</t>
  </si>
  <si>
    <t xml:space="preserve">  10,76*8,56</t>
  </si>
  <si>
    <t xml:space="preserve"> 10,76*4,2</t>
  </si>
  <si>
    <t>-(5,33*4,2)</t>
  </si>
  <si>
    <t>-(8*4)</t>
  </si>
  <si>
    <t>-(4*2,4)</t>
  </si>
  <si>
    <t>622252001U00</t>
  </si>
  <si>
    <t xml:space="preserve">Mtž zakládací soklová lišta zateplení </t>
  </si>
  <si>
    <t>St1:  26*2</t>
  </si>
  <si>
    <t xml:space="preserve">  4,5</t>
  </si>
  <si>
    <t>622311113R00</t>
  </si>
  <si>
    <t xml:space="preserve">Dilatační profil  fasádní </t>
  </si>
  <si>
    <t>St1:  8,35*2</t>
  </si>
  <si>
    <t>622311335RT3</t>
  </si>
  <si>
    <t>Zatepl.systém , fasáda, EPS  plus tl.160 mm s omítkou SilikonTop 3,2 kg/m2</t>
  </si>
  <si>
    <t>St1:  (26*8,35)*2</t>
  </si>
  <si>
    <t xml:space="preserve">  4,5*3</t>
  </si>
  <si>
    <t>Odpočet otvorové výplně:-68,915</t>
  </si>
  <si>
    <t>622311353RT3</t>
  </si>
  <si>
    <t>Zatepl.systém , ostění, EPS F plus tl. 30 mm s omítkou SilikonTop 3,2 kg/m2</t>
  </si>
  <si>
    <t>1NP:  (2,05*2+0,85)*0,2*8</t>
  </si>
  <si>
    <t xml:space="preserve">  (2,45*2+1,3)*0,2</t>
  </si>
  <si>
    <t xml:space="preserve"> (2,05*2+1,45)*0,2*6</t>
  </si>
  <si>
    <t xml:space="preserve"> (2*2+0,9)*0,2</t>
  </si>
  <si>
    <t>2NP:(1,8*2+0,85)*0,2*9</t>
  </si>
  <si>
    <t>(2,05*2+1,45)*0,2*6</t>
  </si>
  <si>
    <t>(0,5*2+1,1)*0,2</t>
  </si>
  <si>
    <t>622311564R00</t>
  </si>
  <si>
    <t xml:space="preserve">Zateplovací systém , parapet, XPS tl. 40 mm </t>
  </si>
  <si>
    <t>1NP:  (0,85*0,2)*8</t>
  </si>
  <si>
    <t xml:space="preserve">  1,3*0,2</t>
  </si>
  <si>
    <t xml:space="preserve"> (1,45*0,2)*6</t>
  </si>
  <si>
    <t xml:space="preserve"> 0,9*0,2</t>
  </si>
  <si>
    <t>2NP:(0,85*0,2)*9</t>
  </si>
  <si>
    <t>(1,45*0,2)*6</t>
  </si>
  <si>
    <t>1,1*0,2</t>
  </si>
  <si>
    <t>622311830RT3</t>
  </si>
  <si>
    <t>Zatepl.syst. fasáda, miner.desky PV 60 mm s omítkou SilikonTop 3,2 kg/m2, lepidlo</t>
  </si>
  <si>
    <t>St2a: (0,3+0,15)*(26+5,3+5,3)</t>
  </si>
  <si>
    <t>622311835RT3</t>
  </si>
  <si>
    <t>Zatepl.syst., fasáda, miner.desky PV 160 mm s omítkou SilikonTop 3,2 kg/m2, lepidlo</t>
  </si>
  <si>
    <t>St2:  (0,9*8,35)*2</t>
  </si>
  <si>
    <t>622311932RT5</t>
  </si>
  <si>
    <t>Zatepl.systém , strop,  tl. 100 mm s omítkou  2,8 kg/m2</t>
  </si>
  <si>
    <t>St3:</t>
  </si>
  <si>
    <t>1PP:</t>
  </si>
  <si>
    <t>Sklep: (3,35*6)*4</t>
  </si>
  <si>
    <t xml:space="preserve"> (3,2+6)*2*2,35*2</t>
  </si>
  <si>
    <t xml:space="preserve"> (5,8+2,7)*2*2,35</t>
  </si>
  <si>
    <t xml:space="preserve"> (4,4+2,7)*2*2,35</t>
  </si>
  <si>
    <t xml:space="preserve"> (4,3+2,7)*2*2,35</t>
  </si>
  <si>
    <t xml:space="preserve"> (5,9+2,7)*2*2,35</t>
  </si>
  <si>
    <t>Chodba: (2,5+4)*2*2,35</t>
  </si>
  <si>
    <t xml:space="preserve"> (0,5*4)*2,35</t>
  </si>
  <si>
    <t xml:space="preserve"> 3,3*2,35</t>
  </si>
  <si>
    <t>622391233A.J</t>
  </si>
  <si>
    <t xml:space="preserve">Příplatek za injektovaný kotevní systém </t>
  </si>
  <si>
    <t>622422112</t>
  </si>
  <si>
    <t xml:space="preserve">Oprava vnějších omítek vápen. hladk. II, do 10 % </t>
  </si>
  <si>
    <t>622471329RT3</t>
  </si>
  <si>
    <t xml:space="preserve">Nátěr stěn vnějších Antigraffiti, </t>
  </si>
  <si>
    <t>Antigraffitti systém - reverzibilní barevný speciální dvouvrstvý nátěr proti graffiti</t>
  </si>
  <si>
    <t>St1+St2:  (26*3,4)*2</t>
  </si>
  <si>
    <t xml:space="preserve">  </t>
  </si>
  <si>
    <t>622471444</t>
  </si>
  <si>
    <t xml:space="preserve">Nátěr stěn vnějších penetrace pod Antigraffiti, </t>
  </si>
  <si>
    <t>629995101U00</t>
  </si>
  <si>
    <t xml:space="preserve">Očištění vně povrch omytí tlak voda </t>
  </si>
  <si>
    <t>St1+St2+Sta+ST2b: (8,65*26)*2*2</t>
  </si>
  <si>
    <t>(0,3*26)*2*2</t>
  </si>
  <si>
    <t>553420164</t>
  </si>
  <si>
    <t>Lišta zakládací 501116 AL 1,0 163 mm l=2 m</t>
  </si>
  <si>
    <t>56,5*1,1</t>
  </si>
  <si>
    <t>94</t>
  </si>
  <si>
    <t>Lešení a stavební výtahy</t>
  </si>
  <si>
    <t>941941031RT4</t>
  </si>
  <si>
    <t>Montáž lešení leh.řad.s podlahami,š.do 1 m, H 10 m lešení SPRINT</t>
  </si>
  <si>
    <t>941941192RT4</t>
  </si>
  <si>
    <t>Příplatek za každý měsíc použití lešení k pol.1032 lešení systémové</t>
  </si>
  <si>
    <t>Začátek provozního součtu</t>
  </si>
  <si>
    <t>St1+St2+Sta+ST2b: (8,65*28)*2*2</t>
  </si>
  <si>
    <t>Konec provozního součtu</t>
  </si>
  <si>
    <t>1153,4*2</t>
  </si>
  <si>
    <t>941941831RT4</t>
  </si>
  <si>
    <t>Demontáž lešení leh.řad.s podlahami,š.1 m, H 10 m lešení</t>
  </si>
  <si>
    <t>941955002R00</t>
  </si>
  <si>
    <t xml:space="preserve">Lešení lehké pomocné, výška podlahy do 1,9 m </t>
  </si>
  <si>
    <t>pro vnitřní práce:    150</t>
  </si>
  <si>
    <t>95</t>
  </si>
  <si>
    <t>Dokončovací konstrukce na pozemních stavbách</t>
  </si>
  <si>
    <t>952901110R00</t>
  </si>
  <si>
    <t>Čištění mytím vnějších a vnitřních ploch oken a dveří</t>
  </si>
  <si>
    <t>1NP:  (2,05*0,85)*8*2</t>
  </si>
  <si>
    <t>2NP:(1,8*0,85)*9*2</t>
  </si>
  <si>
    <t>952901111R00</t>
  </si>
  <si>
    <t xml:space="preserve">Vyčištění budov o výšce podlaží do 4 m </t>
  </si>
  <si>
    <t>952902020U00</t>
  </si>
  <si>
    <t xml:space="preserve">Odstranění prachu z trámů </t>
  </si>
  <si>
    <t>stávající krov:   (7*22)*2</t>
  </si>
  <si>
    <t xml:space="preserve">   26*2</t>
  </si>
  <si>
    <t xml:space="preserve">  (11*2)*7</t>
  </si>
  <si>
    <t>5*2+3</t>
  </si>
  <si>
    <t>952902121R00</t>
  </si>
  <si>
    <t xml:space="preserve">Odstranění holubího trusu z podlah do tl. 5 cm </t>
  </si>
  <si>
    <t>Půda:  25,5*9,7</t>
  </si>
  <si>
    <t>952902121U00</t>
  </si>
  <si>
    <t xml:space="preserve">Zametení drsná podlaha </t>
  </si>
  <si>
    <t>952902123R00</t>
  </si>
  <si>
    <t xml:space="preserve">Příplatek za ztížený přístup při odst.holub.trusu </t>
  </si>
  <si>
    <t>952902211R00</t>
  </si>
  <si>
    <t xml:space="preserve">Dezinfekce podlah a stěn-mikrobi z holub.trusu 1x </t>
  </si>
  <si>
    <t>Půda:  25,5*0,6</t>
  </si>
  <si>
    <t>(9,7*4,9)*2</t>
  </si>
  <si>
    <t>-(4,9*4,85)*2</t>
  </si>
  <si>
    <t>4*2</t>
  </si>
  <si>
    <t>(5,5*2+3,6)*2,5</t>
  </si>
  <si>
    <t>952902212R00</t>
  </si>
  <si>
    <t xml:space="preserve">Dezinsekce-postřik podlah a stěn-holubí roztoči 1x </t>
  </si>
  <si>
    <t>952902511U00</t>
  </si>
  <si>
    <t xml:space="preserve">Čistění šikmá střecha </t>
  </si>
  <si>
    <t>S1:  (26*7,3)*2</t>
  </si>
  <si>
    <t>96</t>
  </si>
  <si>
    <t>Bourání konstrukcí</t>
  </si>
  <si>
    <t>966031314R00</t>
  </si>
  <si>
    <t xml:space="preserve">Bourání říms cihel, tl. nad 30 cm, vyložení 25 cm </t>
  </si>
  <si>
    <t>strana ze zahrady:    26</t>
  </si>
  <si>
    <t>strana z ulice:     10,7+10,7</t>
  </si>
  <si>
    <t>966441822U00</t>
  </si>
  <si>
    <t xml:space="preserve">Dmtž parapet deska š 30cm- dl 1m- </t>
  </si>
  <si>
    <t>Vnitřní parapet:</t>
  </si>
  <si>
    <t>O01:   0,85*8</t>
  </si>
  <si>
    <t>O02:   0,85*8</t>
  </si>
  <si>
    <t>O03:   1</t>
  </si>
  <si>
    <t>O04:   0,85</t>
  </si>
  <si>
    <t>968061112R00</t>
  </si>
  <si>
    <t xml:space="preserve">Vyvěšení dřevěných okenních křídel pl. do 1,5 m2 </t>
  </si>
  <si>
    <t>O01:   2*2*8</t>
  </si>
  <si>
    <t>O02:   2*2*8</t>
  </si>
  <si>
    <t>O03:   2*1</t>
  </si>
  <si>
    <t>O04:   2*1</t>
  </si>
  <si>
    <t>968062355R00</t>
  </si>
  <si>
    <t xml:space="preserve">Vybourání dřevěných rámů oken dvojitých pl. 2 m2 </t>
  </si>
  <si>
    <t>O01:   (0,85*2,05)*8</t>
  </si>
  <si>
    <t>O02:   (0,85*1,8)*8</t>
  </si>
  <si>
    <t>O03:   1*0,5</t>
  </si>
  <si>
    <t>O04:   0,85*1,8</t>
  </si>
  <si>
    <t>968095001R00</t>
  </si>
  <si>
    <t xml:space="preserve">Bourání potěru betonu parapetů  š. do 25 cm </t>
  </si>
  <si>
    <t>Vější parapet:</t>
  </si>
  <si>
    <t>97</t>
  </si>
  <si>
    <t>Prorážení otvorů</t>
  </si>
  <si>
    <t>970031301AJ</t>
  </si>
  <si>
    <t xml:space="preserve">Vrtání jádrové do zdiva cihelného do D 350 mm </t>
  </si>
  <si>
    <t>prostupy pro VZT:</t>
  </si>
  <si>
    <t>1NP:   (0,5*2)*2</t>
  </si>
  <si>
    <t>2NP:   (0,5*2)*2</t>
  </si>
  <si>
    <t>970033060R00</t>
  </si>
  <si>
    <t xml:space="preserve">Příp. za jádr. vrt. ve H nad 1,5 m cihel do D 60mm </t>
  </si>
  <si>
    <t>1NP:   0,5*2</t>
  </si>
  <si>
    <t>2NP:   0,5*2</t>
  </si>
  <si>
    <t>970034060R00</t>
  </si>
  <si>
    <t xml:space="preserve">Příp. za jádr. vrt. vod. ve stěně cihel do D 60 mm </t>
  </si>
  <si>
    <t>974049121R00</t>
  </si>
  <si>
    <t xml:space="preserve">Vysekání rýh v betonových zdech 3x3 cm </t>
  </si>
  <si>
    <t>978013191R00</t>
  </si>
  <si>
    <t xml:space="preserve">Otlučení omítek vnitřních stěn v rozsahu do 100 % </t>
  </si>
  <si>
    <t>Sklep: (3,35+6)*2*2,35*4</t>
  </si>
  <si>
    <t>978023411R00</t>
  </si>
  <si>
    <t xml:space="preserve">Vysekání a úprava spár zdiva cihelného mimo komín. </t>
  </si>
  <si>
    <t>99</t>
  </si>
  <si>
    <t>Staveništní přesun hmot</t>
  </si>
  <si>
    <t>998011001R00</t>
  </si>
  <si>
    <t xml:space="preserve">Přesun hmot pro budovy zděné výšky do 6 m </t>
  </si>
  <si>
    <t>t</t>
  </si>
  <si>
    <t>711</t>
  </si>
  <si>
    <t>Izolace proti vodě</t>
  </si>
  <si>
    <t>711151111A.J</t>
  </si>
  <si>
    <t>Izolace proti vlhk. vodorovná samolepicím pásem včetně bitumenového pásu pro plechové střechy</t>
  </si>
  <si>
    <t>hřeben:     (26*0,4)*2</t>
  </si>
  <si>
    <t>998711202R00</t>
  </si>
  <si>
    <t xml:space="preserve">Přesun hmot pro izolace proti vodě, výšky do 12 m </t>
  </si>
  <si>
    <t>713</t>
  </si>
  <si>
    <t>Izolace tepelné</t>
  </si>
  <si>
    <t>713111130RT1</t>
  </si>
  <si>
    <t>Izolace tepelné stropů, vložené mezi krokve 1 vrstva - materiál ve specifikaci</t>
  </si>
  <si>
    <t>S1:  (7*25,5)*2*2</t>
  </si>
  <si>
    <t xml:space="preserve"> 3,6*2</t>
  </si>
  <si>
    <t>713111130RT2</t>
  </si>
  <si>
    <t>Izolace tepelné stropů, vložené mezi krokve 2 vrstvy - materiál ve specifikaci</t>
  </si>
  <si>
    <t>S1:  (7*25,5)*2</t>
  </si>
  <si>
    <t>364,2*2</t>
  </si>
  <si>
    <t>713111211RK4</t>
  </si>
  <si>
    <t>Montáž parozábrany krovů spodem s přelepením spojů včetně materiálu</t>
  </si>
  <si>
    <t>713111222</t>
  </si>
  <si>
    <t>Montáž parozábrany, zavěšené podhl., přelep. spojů reflexní parozábrana</t>
  </si>
  <si>
    <t>713131131RT2</t>
  </si>
  <si>
    <t>Izolace tepelná stěn lepením lepidlo</t>
  </si>
  <si>
    <t>vyrovnání stěny po vyburání římsy:</t>
  </si>
  <si>
    <t>strana ze zahrady:    26*0,25</t>
  </si>
  <si>
    <t>strana z ulice:     (10,7+10,7)*0,25</t>
  </si>
  <si>
    <t>713141125R00</t>
  </si>
  <si>
    <t xml:space="preserve">Izolace tepelná střech, desky, na lepidlo PUR </t>
  </si>
  <si>
    <t>Stx:   6,5*0,77</t>
  </si>
  <si>
    <t>713461132R00</t>
  </si>
  <si>
    <t xml:space="preserve">Izolace přírub-skružemi ., 2vrstvá,včetně materiál </t>
  </si>
  <si>
    <t>0,8*12</t>
  </si>
  <si>
    <t>283754621</t>
  </si>
  <si>
    <t>Deska polystyrenová XPS  50mm</t>
  </si>
  <si>
    <t xml:space="preserve">  6</t>
  </si>
  <si>
    <t>283755012</t>
  </si>
  <si>
    <t>Deska izolační fasádní  1200x400x 30mm</t>
  </si>
  <si>
    <t xml:space="preserve">     14</t>
  </si>
  <si>
    <t>631508202</t>
  </si>
  <si>
    <t>Pás izolační  tl.  60 mm</t>
  </si>
  <si>
    <t>(364,2*2)*1,1</t>
  </si>
  <si>
    <t>631508290</t>
  </si>
  <si>
    <t>Pás izolační  tl. 100 mm</t>
  </si>
  <si>
    <t>998713202R00</t>
  </si>
  <si>
    <t xml:space="preserve">Přesun hmot pro izolace tepelné, výšky do 12 m </t>
  </si>
  <si>
    <t>721</t>
  </si>
  <si>
    <t>Vnitřní kanalizace</t>
  </si>
  <si>
    <t>721110806R00</t>
  </si>
  <si>
    <t xml:space="preserve">Demontáž potrubí z kameninových trub DN 200 </t>
  </si>
  <si>
    <t>721151209R00</t>
  </si>
  <si>
    <t xml:space="preserve">Potrubí Geberit, dešťové, D 125 x 4,9 </t>
  </si>
  <si>
    <t>OV6:     6</t>
  </si>
  <si>
    <t>998721201R00</t>
  </si>
  <si>
    <t xml:space="preserve">Přesun hmot pro vnitřní kanalizaci, výšky do 6 m </t>
  </si>
  <si>
    <t>735</t>
  </si>
  <si>
    <t>Otopná tělesa</t>
  </si>
  <si>
    <t>735000911R00</t>
  </si>
  <si>
    <t xml:space="preserve">Oprava-vyregulování ventilů s ručním ovládáním </t>
  </si>
  <si>
    <t>762</t>
  </si>
  <si>
    <t>Konstrukce tesařské</t>
  </si>
  <si>
    <t>762341014U00</t>
  </si>
  <si>
    <t xml:space="preserve">Bednění střech OSB 18 sraz krokve </t>
  </si>
  <si>
    <t>762343101R00</t>
  </si>
  <si>
    <t xml:space="preserve">Montáž roštu pro tepelnou izolaci </t>
  </si>
  <si>
    <t>S1:   (7*22)*2</t>
  </si>
  <si>
    <t>762395000R00</t>
  </si>
  <si>
    <t xml:space="preserve">Spojovací a ochranné prostředky pro střechy </t>
  </si>
  <si>
    <t>m3</t>
  </si>
  <si>
    <t>S1:  2,023</t>
  </si>
  <si>
    <t>Křeben střechy:(0,08*0,16)*0,2*28*2</t>
  </si>
  <si>
    <t>(0,1*0,16)*0,2*28*2</t>
  </si>
  <si>
    <t>0,3226*1,1</t>
  </si>
  <si>
    <t>762441447</t>
  </si>
  <si>
    <t>Montáž obložení atiky,OSB desky,1vrst.,šroubováním včetně dodávky desky OSB ECO 3 N tl.22  mm</t>
  </si>
  <si>
    <t>Stx:     6,5*0,77</t>
  </si>
  <si>
    <t>762495000R00</t>
  </si>
  <si>
    <t xml:space="preserve">Spojovací a ochranné prostř. obložení atiky </t>
  </si>
  <si>
    <t>762712110R00</t>
  </si>
  <si>
    <t xml:space="preserve">Montáž vázaných konstrukcí hraněných do 120 cm2 </t>
  </si>
  <si>
    <t>Křeben střechy:(0,2*2)*28*2</t>
  </si>
  <si>
    <t>762811921U00</t>
  </si>
  <si>
    <t xml:space="preserve">Vyřezání části záklopu -0,25 prkna </t>
  </si>
  <si>
    <t>hřeben střechy:     26*2</t>
  </si>
  <si>
    <t>762911111R00</t>
  </si>
  <si>
    <t xml:space="preserve">Impregnace řeziva máčením Bochemit QB </t>
  </si>
  <si>
    <t>Stx:  (0,04*0,06)*11</t>
  </si>
  <si>
    <t>Stávající krov:    200</t>
  </si>
  <si>
    <t>nový pomocný rastr S1:  (0,06+0,1)*2*321</t>
  </si>
  <si>
    <t xml:space="preserve"> stávající prkený záklop S1:  (7*25,5)*2</t>
  </si>
  <si>
    <t>60510011</t>
  </si>
  <si>
    <t>Lať střešní profil smrkový 40/60 mm  dl = 3 - 5 m</t>
  </si>
  <si>
    <t>Mezisoučet</t>
  </si>
  <si>
    <t xml:space="preserve"> 0,77*13</t>
  </si>
  <si>
    <t>60515001</t>
  </si>
  <si>
    <t>Hranolek SM/JD 1 25-75 cm2 dl. 200-350 cm</t>
  </si>
  <si>
    <t>60515002</t>
  </si>
  <si>
    <t>Hranolek SM/JD 1</t>
  </si>
  <si>
    <t>S1:  (0,06*0,1)*321*1,05</t>
  </si>
  <si>
    <t>998762202R00</t>
  </si>
  <si>
    <t xml:space="preserve">Přesun hmot pro tesařské konstrukce, výšky do 12 m </t>
  </si>
  <si>
    <t>764</t>
  </si>
  <si>
    <t>Konstrukce klempířské</t>
  </si>
  <si>
    <t>764231565</t>
  </si>
  <si>
    <t>Zaatikový plech - oplechování úžlabí rš. 260 mm elox.plexh</t>
  </si>
  <si>
    <t>K07:    6,5</t>
  </si>
  <si>
    <t>764311831RT1</t>
  </si>
  <si>
    <t>Demontáž krytiny, tabule 2 x 1 m, do 25 m2, do 45° z Pz plechu</t>
  </si>
  <si>
    <t>Hřeben střechy:    26*2</t>
  </si>
  <si>
    <t>764331851R00</t>
  </si>
  <si>
    <t xml:space="preserve">Demontáž  zaatikový plech </t>
  </si>
  <si>
    <t>764410880R00</t>
  </si>
  <si>
    <t xml:space="preserve">Demontáž oplechování parapetů,rš od 400 do 600 mm </t>
  </si>
  <si>
    <t>764421870R00</t>
  </si>
  <si>
    <t xml:space="preserve">Demontáž oplechování říms,rš od 400 do 700 mm </t>
  </si>
  <si>
    <t>764430260RT2</t>
  </si>
  <si>
    <t>Oplechování atiky z Pz plechu, rš 770 mm podkladní plech nalepení Enkolitem</t>
  </si>
  <si>
    <t>K03:     6,5</t>
  </si>
  <si>
    <t>764451804R00</t>
  </si>
  <si>
    <t xml:space="preserve">Demontáž odpadních trub 150mm </t>
  </si>
  <si>
    <t>764510440RT2</t>
  </si>
  <si>
    <t>Oplechování parapetů včetně rohů Ti Zn, rš 250 mm nalepení Enkolitem</t>
  </si>
  <si>
    <t>K02:    0,85*17</t>
  </si>
  <si>
    <t xml:space="preserve">    1</t>
  </si>
  <si>
    <t xml:space="preserve">    0,4*2</t>
  </si>
  <si>
    <t>K06:    0,4*2</t>
  </si>
  <si>
    <t>764510460RT2</t>
  </si>
  <si>
    <t>Oplechování parapetů včetně rohů Ti Zn, rš 400 mm nalepení Enkolitem</t>
  </si>
  <si>
    <t>K01:   1,45*12</t>
  </si>
  <si>
    <t xml:space="preserve">  0,86*1</t>
  </si>
  <si>
    <t xml:space="preserve">  1,1*1</t>
  </si>
  <si>
    <t>764531640RT3</t>
  </si>
  <si>
    <t xml:space="preserve">Oplechování zdí elox.plech , rš. 500, lepením </t>
  </si>
  <si>
    <t>K04:   28</t>
  </si>
  <si>
    <t>764531670RT1</t>
  </si>
  <si>
    <t xml:space="preserve">Oplech.atiky elox.plech,tl.0,8mm,rš.880 mm,lepením </t>
  </si>
  <si>
    <t>K03:   6,5</t>
  </si>
  <si>
    <t>764711151R00</t>
  </si>
  <si>
    <t xml:space="preserve">Krytina z lak.Al plechů,šablon.440x1000mm,na dřevo </t>
  </si>
  <si>
    <t>K08:      0,83*26</t>
  </si>
  <si>
    <t xml:space="preserve">     0,55*26</t>
  </si>
  <si>
    <t>764718102R00</t>
  </si>
  <si>
    <t xml:space="preserve">Žlab podokapní půlkruh.z Al plechu lak., rš 250 mm </t>
  </si>
  <si>
    <t>K09:     0,65+0,45</t>
  </si>
  <si>
    <t>764718110R00</t>
  </si>
  <si>
    <t xml:space="preserve">Odpadní trouby kruhové z Al plechu lak., D 120 mm </t>
  </si>
  <si>
    <t>K05:   29,2</t>
  </si>
  <si>
    <t>998764202R00</t>
  </si>
  <si>
    <t xml:space="preserve">Přesun hmot pro klempířské konstr., výšky do 12 m </t>
  </si>
  <si>
    <t>766</t>
  </si>
  <si>
    <t>Konstrukce truhlářské</t>
  </si>
  <si>
    <t>766601216RT2</t>
  </si>
  <si>
    <t>Těsnění oken.spáry, ostění, PT-Z folie + PP páska folie š.  75 mm; páska tl. 4 mm, š. 15 mm</t>
  </si>
  <si>
    <t>O05:   (0,6*2+0,4)*2</t>
  </si>
  <si>
    <t xml:space="preserve">  :</t>
  </si>
  <si>
    <t>766601229RT2</t>
  </si>
  <si>
    <t>Těsnění oken.spáry,parapet,PT folie+PP folie+páska PT-L folie š.75 mm;PP-L folie š.100mm+páska tl.4mm</t>
  </si>
  <si>
    <t>O05:   0,4*2</t>
  </si>
  <si>
    <t>766694111R00</t>
  </si>
  <si>
    <t xml:space="preserve">Montáž parapetních desek š.do 30 cm,dl.do 100 cm </t>
  </si>
  <si>
    <t>O01:   6</t>
  </si>
  <si>
    <t>O02:   6</t>
  </si>
  <si>
    <t>O04:   1</t>
  </si>
  <si>
    <t>60775309</t>
  </si>
  <si>
    <t>Parapet interiér  šíře 550 mm  s nosem</t>
  </si>
  <si>
    <t>O01:   0,85*6</t>
  </si>
  <si>
    <t>O02:   0,85*6</t>
  </si>
  <si>
    <t>13</t>
  </si>
  <si>
    <t>998766201R00</t>
  </si>
  <si>
    <t xml:space="preserve">Přesun hmot pro truhlářské konstr., výšky do 6 m </t>
  </si>
  <si>
    <t>767</t>
  </si>
  <si>
    <t>Konstrukce zámečnické</t>
  </si>
  <si>
    <t>767311826U00</t>
  </si>
  <si>
    <t xml:space="preserve">Dmtž celoprosklené stříšky </t>
  </si>
  <si>
    <t>767312111R00</t>
  </si>
  <si>
    <t xml:space="preserve">Mtž celoprosklené stříšky </t>
  </si>
  <si>
    <t>OV1:   3</t>
  </si>
  <si>
    <t>767646401U00</t>
  </si>
  <si>
    <t xml:space="preserve">Mtž dvířka 1kř+rám v-1 m </t>
  </si>
  <si>
    <t>OV7:      1</t>
  </si>
  <si>
    <t>OV8:      1</t>
  </si>
  <si>
    <t>283189132</t>
  </si>
  <si>
    <t>Oblouková  stříška kotvená a zavěšená do  stěny  600/2500 mm,ocel.lakovaná konstrukce,polykarbonát</t>
  </si>
  <si>
    <t>OV1:   1</t>
  </si>
  <si>
    <t>28349000</t>
  </si>
  <si>
    <t>Oblouková  stříška kotvená a zavěšená do  stěny  600/1500 mm,ocel.lakovaná konstrukce,polykarbonát</t>
  </si>
  <si>
    <t>OV1:    2</t>
  </si>
  <si>
    <t>35712532</t>
  </si>
  <si>
    <t>Dvířka s rámem kovová  - HUP průmyslová</t>
  </si>
  <si>
    <t>OV8:     1</t>
  </si>
  <si>
    <t>357127101</t>
  </si>
  <si>
    <t>Elektroměrná dvířka s ráem plechová</t>
  </si>
  <si>
    <t>OV7:     1</t>
  </si>
  <si>
    <t>998767201R00</t>
  </si>
  <si>
    <t xml:space="preserve">Přesun hmot pro zámečnické konstr., výšky do 6 m </t>
  </si>
  <si>
    <t>769</t>
  </si>
  <si>
    <t>Otvorové prvky z plastu</t>
  </si>
  <si>
    <t>769000010R00</t>
  </si>
  <si>
    <t xml:space="preserve">Montáž plastových oken s vypěněním </t>
  </si>
  <si>
    <t>01:   (2,05+0,85)*2*8</t>
  </si>
  <si>
    <t>02:    (1,8+0,85)*2*8</t>
  </si>
  <si>
    <t>03:    (1*0,5)*2</t>
  </si>
  <si>
    <t>04:    (1,8+0,85)*2</t>
  </si>
  <si>
    <t>05:    (0,6+0,4)*22</t>
  </si>
  <si>
    <t>61143071</t>
  </si>
  <si>
    <t>Okno plastové dvojkřídlé otvíravé a výklopné   85 x 205 cm</t>
  </si>
  <si>
    <t>01:     8</t>
  </si>
  <si>
    <t>61143075</t>
  </si>
  <si>
    <t>Okno plastové jednokřídlé,výklopné 100x50 cm</t>
  </si>
  <si>
    <t>03:    1</t>
  </si>
  <si>
    <t>61143111</t>
  </si>
  <si>
    <t>Okno plastové dvojkřídlé otvíravé a výklopné 85 x 180 cm</t>
  </si>
  <si>
    <t>04:     1</t>
  </si>
  <si>
    <t>61143251</t>
  </si>
  <si>
    <t>Okno plastové dvoukřídlé otvíravé a výklopné 85x180 cmm</t>
  </si>
  <si>
    <t>02:8</t>
  </si>
  <si>
    <t>771</t>
  </si>
  <si>
    <t>Podlahy z dlaždic a obklady</t>
  </si>
  <si>
    <t>61143020</t>
  </si>
  <si>
    <t>Okno plastové jednokřídlé otvíravé 40 x 60 cm</t>
  </si>
  <si>
    <t>05:     2</t>
  </si>
  <si>
    <t>998771202R00</t>
  </si>
  <si>
    <t xml:space="preserve">Přesun hmot pro podlahy z dlaždic, výšky do 12 m </t>
  </si>
  <si>
    <t>783</t>
  </si>
  <si>
    <t>Nátěry</t>
  </si>
  <si>
    <t>783201811</t>
  </si>
  <si>
    <t xml:space="preserve">Odstranění nátěrů z kovových konstrukcí oškrábáním </t>
  </si>
  <si>
    <t>střecha .:</t>
  </si>
  <si>
    <t>nesoudržné vrstvy stávajícího nátěru plechové krytiny odhadovaná plocha:        60</t>
  </si>
  <si>
    <t>783201811R00</t>
  </si>
  <si>
    <t>Odstranění nátěrů z klempířských  konstrukcí oškrábáním</t>
  </si>
  <si>
    <t>783522000R00</t>
  </si>
  <si>
    <t xml:space="preserve">Nátěr syntet. klempířských konstrukcí, Z + 2 x </t>
  </si>
  <si>
    <t>783993041U00</t>
  </si>
  <si>
    <t xml:space="preserve">Přípl penetrace podkladu </t>
  </si>
  <si>
    <t>784</t>
  </si>
  <si>
    <t>Malby</t>
  </si>
  <si>
    <t>784195112R00</t>
  </si>
  <si>
    <t xml:space="preserve">Malba tekutá Primalex Standard, bílá, 2 x </t>
  </si>
  <si>
    <t xml:space="preserve">Malba stěn u měněnných oken:  </t>
  </si>
  <si>
    <t>1NP:  21,5*3</t>
  </si>
  <si>
    <t>2NP:  21,5*3</t>
  </si>
  <si>
    <t>malba po VZT vždy celá stěna zasažená stav.pracemi:   200</t>
  </si>
  <si>
    <t>M21</t>
  </si>
  <si>
    <t>Elektromontáže</t>
  </si>
  <si>
    <t>210000111</t>
  </si>
  <si>
    <t xml:space="preserve">Elektroinstalce dle přílohy </t>
  </si>
  <si>
    <t>M24</t>
  </si>
  <si>
    <t>Montáže vzduchotechnických zařízení</t>
  </si>
  <si>
    <t>240111000AJ</t>
  </si>
  <si>
    <t xml:space="preserve">VZT dle přílohy </t>
  </si>
  <si>
    <t>D96</t>
  </si>
  <si>
    <t>Přesuny suti a vybouraných hmot</t>
  </si>
  <si>
    <t>979011111R00</t>
  </si>
  <si>
    <t xml:space="preserve">Svislá doprava suti a vybour. hmot za 2.NP a 1.PP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</si>
  <si>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</si>
  <si>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</si>
  <si>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</si>
  <si>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</si>
  <si>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</si>
  <si>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</si>
  <si>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</si>
  <si>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</si>
  <si>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979999996R00</t>
  </si>
  <si>
    <t xml:space="preserve">Poplatek za skládku suti a vybouraných hmot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</si>
  <si>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</si>
  <si>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</si>
  <si>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</si>
  <si>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</si>
  <si>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</si>
  <si>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</si>
  <si>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</si>
  <si>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</si>
  <si>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ZŠ NA BENDOVCE</t>
  </si>
  <si>
    <t/>
  </si>
  <si>
    <t>Výrobce</t>
  </si>
  <si>
    <t>jed. mon.</t>
  </si>
  <si>
    <t>celk. mont.</t>
  </si>
  <si>
    <t>jedn. mat.</t>
  </si>
  <si>
    <t>celk. mat.</t>
  </si>
  <si>
    <t>celkem mat.+mont.</t>
  </si>
  <si>
    <t>ELEKTROINSTALACE-HROMOSVOD+VZT</t>
  </si>
  <si>
    <t>Demontáž stávajících svodů</t>
  </si>
  <si>
    <t>ks</t>
  </si>
  <si>
    <t>Jímací vodič FeZm 8 mm, vč. podpěr</t>
  </si>
  <si>
    <t>Jímací vodič FeZm 10 mm, vč. podpěr</t>
  </si>
  <si>
    <t>Ochranný úhelník (2 m)</t>
  </si>
  <si>
    <t>Zkušební svorka</t>
  </si>
  <si>
    <t>Hromosvodová svorka (SK, SP1, SS, ST10)</t>
  </si>
  <si>
    <t>Kabel CYKY 3x2,5</t>
  </si>
  <si>
    <t>Jistič 1x16 A/B</t>
  </si>
  <si>
    <t>Dokladová část (návody, protokoly)</t>
  </si>
  <si>
    <t>Vypracování dokumentace skutečného stavu</t>
  </si>
  <si>
    <t>Vypracování výchozí revizní zprávy</t>
  </si>
  <si>
    <t>Celkem</t>
  </si>
  <si>
    <t xml:space="preserve">VÝKAZ VÝMĚR </t>
  </si>
  <si>
    <t>ZŠ Na Bendovce</t>
  </si>
  <si>
    <t>Na Bendovce 186/20, 18000 Praha 8</t>
  </si>
  <si>
    <t>Poř.</t>
  </si>
  <si>
    <t>Poz.</t>
  </si>
  <si>
    <t>Popis</t>
  </si>
  <si>
    <t>Referenční výrobek</t>
  </si>
  <si>
    <t>Jedn. Cena dodávka</t>
  </si>
  <si>
    <t>Cena (bez DPH)</t>
  </si>
  <si>
    <t xml:space="preserve">Vzduchotechnika </t>
  </si>
  <si>
    <t>Zařízení č. 1 - Větrání učebních tříd</t>
  </si>
  <si>
    <t>1.01a</t>
  </si>
  <si>
    <t>Interiérová vzduchotechnická rekuperační jednotka Duplex 720 Inter; vzduchový výkon 500m3/h/150Pa; protiproudý rekuperační výměník, dohřívač vzduchu, filtry vzduchu F7/G4, plynulé řízení EC ventilátorů, bypass, uzavírací klapky, regulace RD5, účinnost až 93%; ele: 230V/50Hz/1,5kW</t>
  </si>
  <si>
    <t>Duplex Multi 500</t>
  </si>
  <si>
    <t>1.02a</t>
  </si>
  <si>
    <t>Přípravek z pozinku s mřížkami a síťkou proti hmyzu pro sání a výfuk vzduchu</t>
  </si>
  <si>
    <t>MSK 150</t>
  </si>
  <si>
    <t>1.03a</t>
  </si>
  <si>
    <t>ADS CO2 -24 - čidlo CO2, prostorové</t>
  </si>
  <si>
    <t>1.04a</t>
  </si>
  <si>
    <t>Ovládací panel CP touch nástěnný</t>
  </si>
  <si>
    <t>Elektrodesign RH200 se síťkou</t>
  </si>
  <si>
    <t xml:space="preserve">Kruhové potrubí spiro Ø280mm </t>
  </si>
  <si>
    <t>Kruhové potrubí sonoflex Ø280mm, izolace 25mm</t>
  </si>
  <si>
    <t>Propojovací kabel čidel CO2 a ovládacího panelu SYKFY2x2x0,5 vč. příslušenství (příchytky, lišty)</t>
  </si>
  <si>
    <t>Zákrytová lamino deska</t>
  </si>
  <si>
    <t>Montáž a zprovoznění systému vzduchotechniky a MaR</t>
  </si>
  <si>
    <t>Zaregulování a měření průtoků; měření hluku; zkoušky; zaškolení obsluhy</t>
  </si>
  <si>
    <t>Poznámka:</t>
  </si>
  <si>
    <t>Všechny pohledové a koncové prvky musí být schváleny investorem nebo architektem. Navržené technické řešení odpovídá použití referenčních výrobků, při jejich záměně nutno v technickém řešení zohlednit odlišné parametry (i v návaznosti na ostatní profese).</t>
  </si>
  <si>
    <t>Úprava venkovního osvětlení OV2 a OV3</t>
  </si>
  <si>
    <t xml:space="preserve">     1.</t>
  </si>
  <si>
    <t xml:space="preserve">     2.</t>
  </si>
  <si>
    <t xml:space="preserve">     3.</t>
  </si>
  <si>
    <t xml:space="preserve">     4.</t>
  </si>
  <si>
    <t xml:space="preserve">     5.</t>
  </si>
  <si>
    <t xml:space="preserve">     6.</t>
  </si>
  <si>
    <t xml:space="preserve">     7.</t>
  </si>
  <si>
    <t xml:space="preserve">     8.</t>
  </si>
  <si>
    <t xml:space="preserve">     9.</t>
  </si>
  <si>
    <t xml:space="preserve">     10.</t>
  </si>
  <si>
    <t xml:space="preserve">     12.</t>
  </si>
  <si>
    <t xml:space="preserve">     11.</t>
  </si>
  <si>
    <t>SLEPÝ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</si>
</sst>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Kč&quot;_-;\-* #,##0.00\ &quot;Kč&quot;_-;_-* &quot;-&quot;??\ &quot;Kč&quot;_-;_-@_-"/>
    <numFmt numFmtId="164" formatCode="dd/mm/yy"/>
    <numFmt numFmtId="165" formatCode="0.0"/>
    <numFmt numFmtId="166" formatCode="#,##0\ &quot;Kč&quot;"/>
    <numFmt numFmtId="167" formatCode="#,##0.000"/>
    <numFmt numFmtId="168" formatCode="_(#,##0&quot;.&quot;_);;;_(@_)"/>
    <numFmt numFmtId="169" formatCode="_(#,##0.0??;\-\ #,##0.0??;&quot;–&quot;???;_(@_)"/>
    <numFmt numFmtId="170" formatCode="_(#,##0_);[Red]\-\ #,##0_);&quot;–&quot;??;_(@_)"/>
  </numFmts>
  <fonts count="39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  <font>
      <sz val="8"/>
      <color indexed="53"/>
      <name val="Arial"/>
      <family val="2"/>
      <charset val="238"/>
    </font>
    <font>
      <sz val="11"/>
      <color rgb="FF9C0006"/>
      <name val="Calibri"/>
      <family val="2"/>
      <charset val="238"/>
      <scheme val="minor"/>
    </font>
    <font>
      <sz val="10"/>
      <name val="Helv"/>
      <family val="2"/>
    </font>
    <font>
      <b/>
      <sz val="8"/>
      <name val="Arial CE"/>
      <family val="2"/>
      <charset val="238"/>
    </font>
    <font>
      <b/>
      <sz val="8"/>
      <name val="Arial"/>
      <family val="2"/>
      <charset val="238"/>
    </font>
    <font>
      <sz val="12"/>
      <name val="Arial CE"/>
      <family val="2"/>
      <charset val="238"/>
    </font>
    <font>
      <b/>
      <sz val="13"/>
      <name val="Arial"/>
      <family val="2"/>
      <charset val="238"/>
    </font>
    <font>
      <b/>
      <sz val="9"/>
      <color indexed="18"/>
      <name val="Arial"/>
      <family val="2"/>
      <charset val="238"/>
    </font>
    <font>
      <b/>
      <sz val="10"/>
      <color indexed="25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indexed="62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 CE"/>
      <family val="2"/>
      <charset val="238"/>
    </font>
    <font>
      <b/>
      <sz val="10"/>
      <color indexed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rgb="FFFFC7CE"/>
      </patternFill>
    </fill>
    <fill>
      <patternFill patternType="solid">
        <fgColor indexed="9"/>
      </patternFill>
    </fill>
    <fill>
      <patternFill patternType="solid">
        <fgColor theme="0" tint="-0.249977111117893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26" fillId="4" borderId="0" applyNumberFormat="0" applyBorder="0" applyAlignment="0" applyProtection="0"/>
    <xf numFmtId="0" fontId="8" fillId="0" borderId="0" applyProtection="0"/>
    <xf numFmtId="0" fontId="27" fillId="0" borderId="0"/>
    <xf numFmtId="0" fontId="1" fillId="0" borderId="0"/>
    <xf numFmtId="0" fontId="1" fillId="0" borderId="0"/>
    <xf numFmtId="0" fontId="3" fillId="0" borderId="0"/>
  </cellStyleXfs>
  <cellXfs count="305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0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" fillId="0" borderId="0" xfId="1" applyNumberFormat="1"/>
    <xf numFmtId="0" fontId="15" fillId="0" borderId="0" xfId="1" applyFont="1"/>
    <xf numFmtId="0" fontId="16" fillId="0" borderId="59" xfId="1" applyFont="1" applyBorder="1" applyAlignment="1">
      <alignment horizontal="center" vertical="top"/>
    </xf>
    <xf numFmtId="49" fontId="16" fillId="0" borderId="59" xfId="1" applyNumberFormat="1" applyFont="1" applyBorder="1" applyAlignment="1">
      <alignment horizontal="left" vertical="top"/>
    </xf>
    <xf numFmtId="0" fontId="16" fillId="0" borderId="59" xfId="1" applyFont="1" applyBorder="1" applyAlignment="1">
      <alignment vertical="top" wrapText="1"/>
    </xf>
    <xf numFmtId="49" fontId="16" fillId="0" borderId="59" xfId="1" applyNumberFormat="1" applyFont="1" applyBorder="1" applyAlignment="1">
      <alignment horizontal="center" shrinkToFit="1"/>
    </xf>
    <xf numFmtId="4" fontId="16" fillId="0" borderId="59" xfId="1" applyNumberFormat="1" applyFont="1" applyBorder="1" applyAlignment="1">
      <alignment horizontal="right"/>
    </xf>
    <xf numFmtId="4" fontId="16" fillId="0" borderId="59" xfId="1" applyNumberFormat="1" applyFont="1" applyBorder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" fillId="0" borderId="0" xfId="1" applyNumberFormat="1"/>
    <xf numFmtId="0" fontId="1" fillId="0" borderId="0" xfId="1" applyBorder="1"/>
    <xf numFmtId="0" fontId="23" fillId="0" borderId="0" xfId="1" applyFont="1" applyAlignment="1"/>
    <xf numFmtId="0" fontId="1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4" fontId="17" fillId="3" borderId="62" xfId="1" applyNumberFormat="1" applyFont="1" applyFill="1" applyBorder="1" applyAlignment="1">
      <alignment horizontal="right" wrapText="1"/>
    </xf>
    <xf numFmtId="4" fontId="25" fillId="3" borderId="62" xfId="1" applyNumberFormat="1" applyFont="1" applyFill="1" applyBorder="1" applyAlignment="1">
      <alignment horizontal="right" wrapText="1"/>
    </xf>
    <xf numFmtId="20" fontId="19" fillId="0" borderId="0" xfId="1" applyNumberFormat="1" applyFont="1" applyAlignment="1">
      <alignment wrapText="1"/>
    </xf>
    <xf numFmtId="0" fontId="8" fillId="0" borderId="0" xfId="3" applyFont="1" applyBorder="1" applyAlignment="1">
      <alignment vertical="center"/>
    </xf>
    <xf numFmtId="49" fontId="0" fillId="5" borderId="63" xfId="0" applyNumberFormat="1" applyFont="1" applyFill="1" applyBorder="1" applyAlignment="1" applyProtection="1">
      <alignment vertical="center"/>
    </xf>
    <xf numFmtId="167" fontId="0" fillId="5" borderId="63" xfId="0" applyNumberFormat="1" applyFont="1" applyFill="1" applyBorder="1" applyAlignment="1" applyProtection="1">
      <alignment vertical="center"/>
    </xf>
    <xf numFmtId="0" fontId="1" fillId="0" borderId="0" xfId="4" applyFont="1"/>
    <xf numFmtId="49" fontId="10" fillId="5" borderId="63" xfId="0" applyNumberFormat="1" applyFont="1" applyFill="1" applyBorder="1" applyAlignment="1" applyProtection="1">
      <alignment vertical="center" wrapText="1"/>
    </xf>
    <xf numFmtId="0" fontId="5" fillId="2" borderId="8" xfId="1" applyNumberFormat="1" applyFont="1" applyFill="1" applyBorder="1" applyAlignment="1">
      <alignment horizontal="center" wrapText="1"/>
    </xf>
    <xf numFmtId="0" fontId="5" fillId="2" borderId="10" xfId="1" applyNumberFormat="1" applyFont="1" applyFill="1" applyBorder="1" applyAlignment="1">
      <alignment horizontal="center" wrapText="1"/>
    </xf>
    <xf numFmtId="0" fontId="3" fillId="0" borderId="9" xfId="1" applyFont="1" applyFill="1" applyBorder="1" applyAlignment="1">
      <alignment horizontal="center"/>
    </xf>
    <xf numFmtId="49" fontId="16" fillId="0" borderId="59" xfId="1" applyNumberFormat="1" applyFont="1" applyFill="1" applyBorder="1" applyAlignment="1">
      <alignment horizontal="center" shrinkToFit="1"/>
    </xf>
    <xf numFmtId="49" fontId="16" fillId="0" borderId="10" xfId="1" applyNumberFormat="1" applyFont="1" applyFill="1" applyBorder="1" applyAlignment="1">
      <alignment horizontal="center" shrinkToFit="1"/>
    </xf>
    <xf numFmtId="4" fontId="16" fillId="0" borderId="64" xfId="1" applyNumberFormat="1" applyFont="1" applyBorder="1" applyAlignment="1">
      <alignment horizontal="right"/>
    </xf>
    <xf numFmtId="4" fontId="16" fillId="0" borderId="10" xfId="1" applyNumberFormat="1" applyFont="1" applyBorder="1" applyAlignment="1">
      <alignment horizontal="right"/>
    </xf>
    <xf numFmtId="0" fontId="1" fillId="0" borderId="10" xfId="4" applyFont="1" applyBorder="1" applyAlignment="1">
      <alignment horizontal="center"/>
    </xf>
    <xf numFmtId="4" fontId="1" fillId="0" borderId="10" xfId="4" applyNumberFormat="1" applyFont="1" applyBorder="1"/>
    <xf numFmtId="0" fontId="9" fillId="0" borderId="10" xfId="4" applyFont="1" applyBorder="1"/>
    <xf numFmtId="0" fontId="1" fillId="0" borderId="10" xfId="4" applyFont="1" applyBorder="1"/>
    <xf numFmtId="0" fontId="28" fillId="0" borderId="10" xfId="4" applyFont="1" applyBorder="1"/>
    <xf numFmtId="1" fontId="1" fillId="0" borderId="10" xfId="4" applyNumberFormat="1" applyFont="1" applyBorder="1"/>
    <xf numFmtId="4" fontId="16" fillId="0" borderId="15" xfId="1" applyNumberFormat="1" applyFont="1" applyBorder="1" applyAlignment="1">
      <alignment horizontal="right"/>
    </xf>
    <xf numFmtId="4" fontId="29" fillId="0" borderId="15" xfId="1" applyNumberFormat="1" applyFont="1" applyBorder="1" applyAlignment="1">
      <alignment horizontal="right"/>
    </xf>
    <xf numFmtId="4" fontId="29" fillId="0" borderId="10" xfId="1" applyNumberFormat="1" applyFont="1" applyBorder="1" applyAlignment="1">
      <alignment horizontal="right"/>
    </xf>
    <xf numFmtId="0" fontId="1" fillId="0" borderId="0" xfId="5" applyAlignment="1">
      <alignment vertical="center"/>
    </xf>
    <xf numFmtId="0" fontId="30" fillId="0" borderId="0" xfId="5" applyFont="1" applyAlignment="1">
      <alignment vertical="center"/>
    </xf>
    <xf numFmtId="0" fontId="1" fillId="0" borderId="0" xfId="5" applyAlignment="1">
      <alignment horizontal="center" vertical="center"/>
    </xf>
    <xf numFmtId="0" fontId="1" fillId="0" borderId="0" xfId="5" applyAlignment="1">
      <alignment horizontal="right" vertical="center"/>
    </xf>
    <xf numFmtId="44" fontId="1" fillId="0" borderId="0" xfId="5" applyNumberFormat="1" applyAlignment="1">
      <alignment horizontal="right" vertical="center"/>
    </xf>
    <xf numFmtId="0" fontId="1" fillId="0" borderId="0" xfId="5" applyFill="1" applyAlignment="1">
      <alignment vertical="center"/>
    </xf>
    <xf numFmtId="49" fontId="31" fillId="0" borderId="0" xfId="0" applyNumberFormat="1" applyFont="1" applyAlignment="1">
      <alignment vertical="center"/>
    </xf>
    <xf numFmtId="0" fontId="1" fillId="0" borderId="0" xfId="5" applyFill="1" applyAlignment="1">
      <alignment horizontal="center" vertical="center"/>
    </xf>
    <xf numFmtId="0" fontId="1" fillId="0" borderId="0" xfId="5" applyFill="1" applyAlignment="1">
      <alignment horizontal="right" vertical="center"/>
    </xf>
    <xf numFmtId="0" fontId="1" fillId="0" borderId="0" xfId="5" applyFill="1" applyAlignment="1">
      <alignment horizontal="right"/>
    </xf>
    <xf numFmtId="44" fontId="1" fillId="0" borderId="0" xfId="5" applyNumberFormat="1" applyFill="1" applyAlignment="1">
      <alignment horizontal="right" vertical="center"/>
    </xf>
    <xf numFmtId="49" fontId="32" fillId="0" borderId="1" xfId="6" applyNumberFormat="1" applyFont="1" applyFill="1" applyBorder="1" applyAlignment="1">
      <alignment horizontal="right" vertical="center" wrapText="1"/>
    </xf>
    <xf numFmtId="49" fontId="32" fillId="0" borderId="1" xfId="6" applyNumberFormat="1" applyFont="1" applyFill="1" applyBorder="1" applyAlignment="1">
      <alignment vertical="center" wrapText="1"/>
    </xf>
    <xf numFmtId="0" fontId="32" fillId="0" borderId="1" xfId="6" applyNumberFormat="1" applyFont="1" applyFill="1" applyBorder="1" applyAlignment="1">
      <alignment vertical="center" wrapText="1"/>
    </xf>
    <xf numFmtId="49" fontId="32" fillId="0" borderId="1" xfId="6" applyNumberFormat="1" applyFont="1" applyFill="1" applyBorder="1" applyAlignment="1">
      <alignment horizontal="center" vertical="center" wrapText="1"/>
    </xf>
    <xf numFmtId="168" fontId="33" fillId="0" borderId="0" xfId="7" applyNumberFormat="1" applyFont="1" applyFill="1" applyAlignment="1">
      <alignment vertical="center"/>
    </xf>
    <xf numFmtId="49" fontId="34" fillId="0" borderId="0" xfId="7" applyNumberFormat="1" applyFont="1" applyFill="1" applyAlignment="1">
      <alignment vertical="center"/>
    </xf>
    <xf numFmtId="49" fontId="33" fillId="0" borderId="0" xfId="7" applyNumberFormat="1" applyFont="1" applyFill="1" applyAlignment="1"/>
    <xf numFmtId="49" fontId="33" fillId="0" borderId="0" xfId="7" applyNumberFormat="1" applyFont="1" applyFill="1" applyAlignment="1">
      <alignment vertical="center"/>
    </xf>
    <xf numFmtId="169" fontId="33" fillId="0" borderId="0" xfId="7" applyNumberFormat="1" applyFont="1" applyFill="1" applyBorder="1" applyAlignment="1">
      <alignment vertical="center"/>
    </xf>
    <xf numFmtId="170" fontId="33" fillId="0" borderId="0" xfId="7" applyNumberFormat="1" applyFont="1" applyFill="1" applyAlignment="1">
      <alignment vertical="center"/>
    </xf>
    <xf numFmtId="168" fontId="35" fillId="0" borderId="0" xfId="0" applyNumberFormat="1" applyFont="1" applyFill="1" applyAlignment="1">
      <alignment vertical="center"/>
    </xf>
    <xf numFmtId="49" fontId="34" fillId="0" borderId="0" xfId="0" applyNumberFormat="1" applyFont="1" applyFill="1" applyAlignment="1">
      <alignment vertical="center"/>
    </xf>
    <xf numFmtId="49" fontId="35" fillId="0" borderId="0" xfId="0" applyNumberFormat="1" applyFont="1" applyFill="1" applyAlignment="1"/>
    <xf numFmtId="49" fontId="35" fillId="0" borderId="0" xfId="0" applyNumberFormat="1" applyFont="1" applyFill="1" applyAlignment="1">
      <alignment vertical="center"/>
    </xf>
    <xf numFmtId="169" fontId="35" fillId="0" borderId="0" xfId="0" applyNumberFormat="1" applyFont="1" applyFill="1" applyBorder="1" applyAlignment="1">
      <alignment vertical="center"/>
    </xf>
    <xf numFmtId="170" fontId="35" fillId="0" borderId="0" xfId="0" applyNumberFormat="1" applyFont="1" applyFill="1" applyAlignment="1"/>
    <xf numFmtId="168" fontId="36" fillId="0" borderId="63" xfId="0" applyNumberFormat="1" applyFont="1" applyFill="1" applyBorder="1" applyAlignment="1">
      <alignment horizontal="right" vertical="center"/>
    </xf>
    <xf numFmtId="49" fontId="36" fillId="0" borderId="63" xfId="0" applyNumberFormat="1" applyFont="1" applyFill="1" applyBorder="1" applyAlignment="1">
      <alignment horizontal="left" vertical="center"/>
    </xf>
    <xf numFmtId="0" fontId="3" fillId="0" borderId="63" xfId="0" applyNumberFormat="1" applyFont="1" applyFill="1" applyBorder="1" applyAlignment="1">
      <alignment horizontal="left" vertical="center" wrapText="1"/>
    </xf>
    <xf numFmtId="49" fontId="36" fillId="0" borderId="63" xfId="0" applyNumberFormat="1" applyFont="1" applyFill="1" applyBorder="1" applyAlignment="1">
      <alignment horizontal="center" vertical="center"/>
    </xf>
    <xf numFmtId="169" fontId="37" fillId="0" borderId="63" xfId="0" applyNumberFormat="1" applyFont="1" applyFill="1" applyBorder="1" applyAlignment="1">
      <alignment horizontal="right" vertical="center"/>
    </xf>
    <xf numFmtId="170" fontId="36" fillId="0" borderId="63" xfId="0" applyNumberFormat="1" applyFont="1" applyFill="1" applyBorder="1" applyAlignment="1">
      <alignment horizontal="right" vertical="center"/>
    </xf>
    <xf numFmtId="49" fontId="3" fillId="0" borderId="63" xfId="7" applyNumberFormat="1" applyFont="1" applyFill="1" applyBorder="1" applyAlignment="1">
      <alignment horizontal="left" vertical="center" wrapText="1"/>
    </xf>
    <xf numFmtId="49" fontId="3" fillId="0" borderId="63" xfId="2" applyNumberFormat="1" applyFont="1" applyFill="1" applyBorder="1" applyAlignment="1">
      <alignment horizontal="center" vertical="center"/>
    </xf>
    <xf numFmtId="49" fontId="3" fillId="0" borderId="63" xfId="0" applyNumberFormat="1" applyFont="1" applyFill="1" applyBorder="1" applyAlignment="1">
      <alignment horizontal="left" vertical="center"/>
    </xf>
    <xf numFmtId="49" fontId="3" fillId="0" borderId="63" xfId="0" applyNumberFormat="1" applyFont="1" applyFill="1" applyBorder="1" applyAlignment="1">
      <alignment horizontal="left" vertical="center" wrapText="1"/>
    </xf>
    <xf numFmtId="49" fontId="3" fillId="0" borderId="63" xfId="0" applyNumberFormat="1" applyFont="1" applyFill="1" applyBorder="1" applyAlignment="1">
      <alignment horizontal="center" vertical="center"/>
    </xf>
    <xf numFmtId="169" fontId="1" fillId="0" borderId="63" xfId="0" applyNumberFormat="1" applyFont="1" applyFill="1" applyBorder="1" applyAlignment="1">
      <alignment horizontal="right" vertical="center"/>
    </xf>
    <xf numFmtId="0" fontId="0" fillId="0" borderId="66" xfId="0" applyBorder="1"/>
    <xf numFmtId="0" fontId="0" fillId="0" borderId="10" xfId="0" applyBorder="1"/>
    <xf numFmtId="0" fontId="0" fillId="0" borderId="5" xfId="0" applyBorder="1"/>
    <xf numFmtId="0" fontId="0" fillId="6" borderId="10" xfId="0" applyFill="1" applyBorder="1"/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2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7" fillId="3" borderId="34" xfId="1" applyNumberFormat="1" applyFont="1" applyFill="1" applyBorder="1" applyAlignment="1">
      <alignment horizontal="left" wrapText="1" indent="1"/>
    </xf>
    <xf numFmtId="0" fontId="18" fillId="0" borderId="0" xfId="0" applyNumberFormat="1" applyFont="1"/>
    <xf numFmtId="0" fontId="18" fillId="0" borderId="13" xfId="0" applyNumberFormat="1" applyFont="1" applyBorder="1"/>
    <xf numFmtId="49" fontId="17" fillId="3" borderId="60" xfId="1" applyNumberFormat="1" applyFont="1" applyFill="1" applyBorder="1" applyAlignment="1">
      <alignment horizontal="left" wrapText="1"/>
    </xf>
    <xf numFmtId="49" fontId="25" fillId="3" borderId="60" xfId="1" applyNumberFormat="1" applyFont="1" applyFill="1" applyBorder="1" applyAlignment="1">
      <alignment horizontal="left" wrapText="1"/>
    </xf>
    <xf numFmtId="0" fontId="10" fillId="0" borderId="65" xfId="5" applyFont="1" applyBorder="1" applyAlignment="1">
      <alignment horizontal="center" vertical="center"/>
    </xf>
    <xf numFmtId="49" fontId="38" fillId="0" borderId="65" xfId="7" applyNumberFormat="1" applyFont="1" applyFill="1" applyBorder="1" applyAlignment="1">
      <alignment horizontal="left" vertical="top" wrapText="1"/>
    </xf>
  </cellXfs>
  <cellStyles count="8">
    <cellStyle name="Normální" xfId="0" builtinId="0"/>
    <cellStyle name="normální_2007_08_09 Výrobky Korunní" xfId="6" xr:uid="{00000000-0005-0000-0000-000002000000}"/>
    <cellStyle name="normální_DCHB Podolí" xfId="3" xr:uid="{00000000-0005-0000-0000-000003000000}"/>
    <cellStyle name="normální_POL.XLS" xfId="1" xr:uid="{00000000-0005-0000-0000-000004000000}"/>
    <cellStyle name="normální_Profese" xfId="7" xr:uid="{00000000-0005-0000-0000-000005000000}"/>
    <cellStyle name="normální_SK I_CN_vzor_ROK 2002" xfId="4" xr:uid="{00000000-0005-0000-0000-000006000000}"/>
    <cellStyle name="normální_specifikace mat.-kanal.přípojky A-H" xfId="5" xr:uid="{00000000-0005-0000-0000-000007000000}"/>
    <cellStyle name="Špatně" xfId="2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/>
  <dimension ref="A1:BE55"/>
  <sheetViews>
    <sheetView tabSelected="1" workbookViewId="0">
      <selection activeCell="A2" sqref="A2"/>
    </sheetView>
  </sheetViews>
  <sheetFormatPr defaultRowHeight="13.2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</cols>
  <sheetData>
    <row r="1" spans="1:57" ht="24.75" customHeight="1" thickBot="1">
      <c r="A1" s="1" t="s">
        <v>670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>
        <f>Rekapitulace!H1</f>
        <v>0</v>
      </c>
      <c r="D2" s="5"/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" customHeight="1">
      <c r="A5" s="17" t="s">
        <v>77</v>
      </c>
      <c r="B5" s="18"/>
      <c r="C5" s="19" t="s">
        <v>78</v>
      </c>
      <c r="D5" s="20"/>
      <c r="E5" s="18"/>
      <c r="F5" s="13" t="s">
        <v>6</v>
      </c>
      <c r="G5" s="14"/>
    </row>
    <row r="6" spans="1:57" ht="12.9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>
        <v>0</v>
      </c>
      <c r="O6" s="23"/>
    </row>
    <row r="7" spans="1:57" ht="12.9" customHeight="1">
      <c r="A7" s="24" t="s">
        <v>75</v>
      </c>
      <c r="B7" s="25"/>
      <c r="C7" s="26" t="s">
        <v>76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272"/>
      <c r="D8" s="272"/>
      <c r="E8" s="273"/>
      <c r="F8" s="30" t="s">
        <v>12</v>
      </c>
      <c r="G8" s="31"/>
      <c r="H8" s="32"/>
      <c r="I8" s="33"/>
    </row>
    <row r="9" spans="1:57">
      <c r="A9" s="29" t="s">
        <v>13</v>
      </c>
      <c r="B9" s="13"/>
      <c r="C9" s="272">
        <f>Projektant</f>
        <v>0</v>
      </c>
      <c r="D9" s="272"/>
      <c r="E9" s="273"/>
      <c r="F9" s="13"/>
      <c r="G9" s="34"/>
      <c r="H9" s="35"/>
    </row>
    <row r="10" spans="1:57">
      <c r="A10" s="29" t="s">
        <v>14</v>
      </c>
      <c r="B10" s="13"/>
      <c r="C10" s="272"/>
      <c r="D10" s="272"/>
      <c r="E10" s="272"/>
      <c r="F10" s="36"/>
      <c r="G10" s="37"/>
      <c r="H10" s="38"/>
    </row>
    <row r="11" spans="1:57" ht="13.5" customHeight="1">
      <c r="A11" s="29" t="s">
        <v>15</v>
      </c>
      <c r="B11" s="13"/>
      <c r="C11" s="272"/>
      <c r="D11" s="272"/>
      <c r="E11" s="272"/>
      <c r="F11" s="39" t="s">
        <v>16</v>
      </c>
      <c r="G11" s="40"/>
      <c r="H11" s="35"/>
      <c r="BA11" s="41"/>
      <c r="BB11" s="41"/>
      <c r="BC11" s="41"/>
      <c r="BD11" s="41"/>
      <c r="BE11" s="41"/>
    </row>
    <row r="12" spans="1:57" ht="12.75" customHeight="1">
      <c r="A12" s="42" t="s">
        <v>17</v>
      </c>
      <c r="B12" s="10"/>
      <c r="C12" s="274"/>
      <c r="D12" s="274"/>
      <c r="E12" s="274"/>
      <c r="F12" s="43" t="s">
        <v>18</v>
      </c>
      <c r="G12" s="44"/>
      <c r="H12" s="35"/>
    </row>
    <row r="13" spans="1:57" ht="28.5" customHeight="1" thickBot="1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" customHeight="1">
      <c r="A15" s="54"/>
      <c r="B15" s="55" t="s">
        <v>22</v>
      </c>
      <c r="C15" s="56">
        <f>HSV</f>
        <v>0</v>
      </c>
      <c r="D15" s="57" t="str">
        <f>Rekapitulace!A36</f>
        <v>Ztížené výrobní podmínky</v>
      </c>
      <c r="E15" s="58"/>
      <c r="F15" s="59"/>
      <c r="G15" s="56">
        <f>Rekapitulace!I36</f>
        <v>0</v>
      </c>
    </row>
    <row r="16" spans="1:57" ht="15.9" customHeight="1">
      <c r="A16" s="54" t="s">
        <v>23</v>
      </c>
      <c r="B16" s="55" t="s">
        <v>24</v>
      </c>
      <c r="C16" s="56">
        <f>PSV</f>
        <v>0</v>
      </c>
      <c r="D16" s="9" t="str">
        <f>Rekapitulace!A37</f>
        <v>Oborová přirážka</v>
      </c>
      <c r="E16" s="60"/>
      <c r="F16" s="61"/>
      <c r="G16" s="56">
        <f>Rekapitulace!I37</f>
        <v>0</v>
      </c>
    </row>
    <row r="17" spans="1:7" ht="15.9" customHeight="1">
      <c r="A17" s="54" t="s">
        <v>25</v>
      </c>
      <c r="B17" s="55" t="s">
        <v>26</v>
      </c>
      <c r="C17" s="56">
        <f>Mont</f>
        <v>0</v>
      </c>
      <c r="D17" s="9" t="str">
        <f>Rekapitulace!A38</f>
        <v>Přesun stavebních kapacit</v>
      </c>
      <c r="E17" s="60"/>
      <c r="F17" s="61"/>
      <c r="G17" s="56">
        <f>Rekapitulace!I38</f>
        <v>0</v>
      </c>
    </row>
    <row r="18" spans="1:7" ht="15.9" customHeight="1">
      <c r="A18" s="62" t="s">
        <v>27</v>
      </c>
      <c r="B18" s="63" t="s">
        <v>28</v>
      </c>
      <c r="C18" s="56">
        <f>Dodavka</f>
        <v>0</v>
      </c>
      <c r="D18" s="9" t="str">
        <f>Rekapitulace!A39</f>
        <v>Mimostaveništní doprava</v>
      </c>
      <c r="E18" s="60"/>
      <c r="F18" s="61"/>
      <c r="G18" s="56">
        <f>Rekapitulace!I39</f>
        <v>0</v>
      </c>
    </row>
    <row r="19" spans="1:7" ht="15.9" customHeight="1">
      <c r="A19" s="64" t="s">
        <v>29</v>
      </c>
      <c r="B19" s="55"/>
      <c r="C19" s="56">
        <f>SUM(C15:C18)</f>
        <v>0</v>
      </c>
      <c r="D19" s="9" t="str">
        <f>Rekapitulace!A40</f>
        <v>Zařízení staveniště</v>
      </c>
      <c r="E19" s="60"/>
      <c r="F19" s="61"/>
      <c r="G19" s="56">
        <f>Rekapitulace!I40</f>
        <v>0</v>
      </c>
    </row>
    <row r="20" spans="1:7" ht="15.9" customHeight="1">
      <c r="A20" s="64"/>
      <c r="B20" s="55"/>
      <c r="C20" s="56"/>
      <c r="D20" s="9" t="str">
        <f>Rekapitulace!A41</f>
        <v>Provoz investora</v>
      </c>
      <c r="E20" s="60"/>
      <c r="F20" s="61"/>
      <c r="G20" s="56">
        <f>Rekapitulace!I41</f>
        <v>0</v>
      </c>
    </row>
    <row r="21" spans="1:7" ht="15.9" customHeight="1">
      <c r="A21" s="64" t="s">
        <v>30</v>
      </c>
      <c r="B21" s="55"/>
      <c r="C21" s="56">
        <f>HZS</f>
        <v>0</v>
      </c>
      <c r="D21" s="9" t="str">
        <f>Rekapitulace!A42</f>
        <v>Kompletační činnost (IČD)</v>
      </c>
      <c r="E21" s="60"/>
      <c r="F21" s="61"/>
      <c r="G21" s="56">
        <f>Rekapitulace!I42</f>
        <v>0</v>
      </c>
    </row>
    <row r="22" spans="1:7" ht="15.9" customHeight="1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" customHeight="1" thickBot="1">
      <c r="A23" s="275" t="s">
        <v>33</v>
      </c>
      <c r="B23" s="276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>
      <c r="A25" s="65" t="s">
        <v>38</v>
      </c>
      <c r="B25" s="66"/>
      <c r="C25" s="76"/>
      <c r="D25" s="66" t="s">
        <v>38</v>
      </c>
      <c r="E25" s="77"/>
      <c r="F25" s="78" t="s">
        <v>38</v>
      </c>
      <c r="G25" s="79"/>
    </row>
    <row r="26" spans="1:7" ht="37.5" customHeight="1">
      <c r="A26" s="65" t="s">
        <v>39</v>
      </c>
      <c r="B26" s="80"/>
      <c r="C26" s="76"/>
      <c r="D26" s="66" t="s">
        <v>39</v>
      </c>
      <c r="E26" s="77"/>
      <c r="F26" s="78" t="s">
        <v>39</v>
      </c>
      <c r="G26" s="79"/>
    </row>
    <row r="27" spans="1:7">
      <c r="A27" s="65"/>
      <c r="B27" s="81"/>
      <c r="C27" s="76"/>
      <c r="D27" s="66"/>
      <c r="E27" s="77"/>
      <c r="F27" s="78"/>
      <c r="G27" s="79"/>
    </row>
    <row r="28" spans="1:7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>
      <c r="A29" s="65"/>
      <c r="B29" s="66"/>
      <c r="C29" s="83"/>
      <c r="D29" s="84"/>
      <c r="E29" s="83"/>
      <c r="F29" s="66"/>
      <c r="G29" s="79"/>
    </row>
    <row r="30" spans="1:7">
      <c r="A30" s="85" t="s">
        <v>42</v>
      </c>
      <c r="B30" s="86"/>
      <c r="C30" s="87">
        <v>21</v>
      </c>
      <c r="D30" s="86" t="s">
        <v>43</v>
      </c>
      <c r="E30" s="88"/>
      <c r="F30" s="277">
        <f>C23-F32</f>
        <v>0</v>
      </c>
      <c r="G30" s="278"/>
    </row>
    <row r="31" spans="1:7">
      <c r="A31" s="85" t="s">
        <v>44</v>
      </c>
      <c r="B31" s="86"/>
      <c r="C31" s="87">
        <f>SazbaDPH1</f>
        <v>21</v>
      </c>
      <c r="D31" s="86" t="s">
        <v>45</v>
      </c>
      <c r="E31" s="88"/>
      <c r="F31" s="277">
        <f>ROUND(PRODUCT(F30,C31/100),0)</f>
        <v>0</v>
      </c>
      <c r="G31" s="278"/>
    </row>
    <row r="32" spans="1:7">
      <c r="A32" s="85" t="s">
        <v>42</v>
      </c>
      <c r="B32" s="86"/>
      <c r="C32" s="87">
        <v>0</v>
      </c>
      <c r="D32" s="86" t="s">
        <v>45</v>
      </c>
      <c r="E32" s="88"/>
      <c r="F32" s="277">
        <v>0</v>
      </c>
      <c r="G32" s="278"/>
    </row>
    <row r="33" spans="1:8">
      <c r="A33" s="85" t="s">
        <v>44</v>
      </c>
      <c r="B33" s="89"/>
      <c r="C33" s="90">
        <f>SazbaDPH2</f>
        <v>0</v>
      </c>
      <c r="D33" s="86" t="s">
        <v>45</v>
      </c>
      <c r="E33" s="61"/>
      <c r="F33" s="277">
        <f>ROUND(PRODUCT(F32,C33/100),0)</f>
        <v>0</v>
      </c>
      <c r="G33" s="278"/>
    </row>
    <row r="34" spans="1:8" s="94" customFormat="1" ht="19.5" customHeight="1" thickBot="1">
      <c r="A34" s="91" t="s">
        <v>46</v>
      </c>
      <c r="B34" s="92"/>
      <c r="C34" s="92"/>
      <c r="D34" s="92"/>
      <c r="E34" s="93"/>
      <c r="F34" s="279">
        <f>ROUND(SUM(F30:F33),0)</f>
        <v>0</v>
      </c>
      <c r="G34" s="280"/>
    </row>
    <row r="36" spans="1:8">
      <c r="A36" s="95" t="s">
        <v>47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>
      <c r="A37" s="95"/>
      <c r="B37" s="271"/>
      <c r="C37" s="271"/>
      <c r="D37" s="271"/>
      <c r="E37" s="271"/>
      <c r="F37" s="271"/>
      <c r="G37" s="271"/>
      <c r="H37" t="s">
        <v>5</v>
      </c>
    </row>
    <row r="38" spans="1:8" ht="12.75" customHeight="1">
      <c r="A38" s="96"/>
      <c r="B38" s="271"/>
      <c r="C38" s="271"/>
      <c r="D38" s="271"/>
      <c r="E38" s="271"/>
      <c r="F38" s="271"/>
      <c r="G38" s="271"/>
      <c r="H38" t="s">
        <v>5</v>
      </c>
    </row>
    <row r="39" spans="1:8">
      <c r="A39" s="96"/>
      <c r="B39" s="271"/>
      <c r="C39" s="271"/>
      <c r="D39" s="271"/>
      <c r="E39" s="271"/>
      <c r="F39" s="271"/>
      <c r="G39" s="271"/>
      <c r="H39" t="s">
        <v>5</v>
      </c>
    </row>
    <row r="40" spans="1:8">
      <c r="A40" s="96"/>
      <c r="B40" s="271"/>
      <c r="C40" s="271"/>
      <c r="D40" s="271"/>
      <c r="E40" s="271"/>
      <c r="F40" s="271"/>
      <c r="G40" s="271"/>
      <c r="H40" t="s">
        <v>5</v>
      </c>
    </row>
    <row r="41" spans="1:8">
      <c r="A41" s="96"/>
      <c r="B41" s="271"/>
      <c r="C41" s="271"/>
      <c r="D41" s="271"/>
      <c r="E41" s="271"/>
      <c r="F41" s="271"/>
      <c r="G41" s="271"/>
      <c r="H41" t="s">
        <v>5</v>
      </c>
    </row>
    <row r="42" spans="1:8">
      <c r="A42" s="96"/>
      <c r="B42" s="271"/>
      <c r="C42" s="271"/>
      <c r="D42" s="271"/>
      <c r="E42" s="271"/>
      <c r="F42" s="271"/>
      <c r="G42" s="271"/>
      <c r="H42" t="s">
        <v>5</v>
      </c>
    </row>
    <row r="43" spans="1:8">
      <c r="A43" s="96"/>
      <c r="B43" s="271"/>
      <c r="C43" s="271"/>
      <c r="D43" s="271"/>
      <c r="E43" s="271"/>
      <c r="F43" s="271"/>
      <c r="G43" s="271"/>
      <c r="H43" t="s">
        <v>5</v>
      </c>
    </row>
    <row r="44" spans="1:8">
      <c r="A44" s="96"/>
      <c r="B44" s="271"/>
      <c r="C44" s="271"/>
      <c r="D44" s="271"/>
      <c r="E44" s="271"/>
      <c r="F44" s="271"/>
      <c r="G44" s="271"/>
      <c r="H44" t="s">
        <v>5</v>
      </c>
    </row>
    <row r="45" spans="1:8" ht="0.75" customHeight="1">
      <c r="A45" s="96"/>
      <c r="B45" s="271"/>
      <c r="C45" s="271"/>
      <c r="D45" s="271"/>
      <c r="E45" s="271"/>
      <c r="F45" s="271"/>
      <c r="G45" s="271"/>
      <c r="H45" t="s">
        <v>5</v>
      </c>
    </row>
    <row r="46" spans="1:8">
      <c r="B46" s="281"/>
      <c r="C46" s="281"/>
      <c r="D46" s="281"/>
      <c r="E46" s="281"/>
      <c r="F46" s="281"/>
      <c r="G46" s="281"/>
    </row>
    <row r="47" spans="1:8">
      <c r="B47" s="281"/>
      <c r="C47" s="281"/>
      <c r="D47" s="281"/>
      <c r="E47" s="281"/>
      <c r="F47" s="281"/>
      <c r="G47" s="281"/>
    </row>
    <row r="48" spans="1:8">
      <c r="B48" s="281"/>
      <c r="C48" s="281"/>
      <c r="D48" s="281"/>
      <c r="E48" s="281"/>
      <c r="F48" s="281"/>
      <c r="G48" s="281"/>
    </row>
    <row r="49" spans="2:7">
      <c r="B49" s="281"/>
      <c r="C49" s="281"/>
      <c r="D49" s="281"/>
      <c r="E49" s="281"/>
      <c r="F49" s="281"/>
      <c r="G49" s="281"/>
    </row>
    <row r="50" spans="2:7">
      <c r="B50" s="281"/>
      <c r="C50" s="281"/>
      <c r="D50" s="281"/>
      <c r="E50" s="281"/>
      <c r="F50" s="281"/>
      <c r="G50" s="281"/>
    </row>
    <row r="51" spans="2:7">
      <c r="B51" s="281"/>
      <c r="C51" s="281"/>
      <c r="D51" s="281"/>
      <c r="E51" s="281"/>
      <c r="F51" s="281"/>
      <c r="G51" s="281"/>
    </row>
    <row r="52" spans="2:7">
      <c r="B52" s="281"/>
      <c r="C52" s="281"/>
      <c r="D52" s="281"/>
      <c r="E52" s="281"/>
      <c r="F52" s="281"/>
      <c r="G52" s="281"/>
    </row>
    <row r="53" spans="2:7">
      <c r="B53" s="281"/>
      <c r="C53" s="281"/>
      <c r="D53" s="281"/>
      <c r="E53" s="281"/>
      <c r="F53" s="281"/>
      <c r="G53" s="281"/>
    </row>
    <row r="54" spans="2:7">
      <c r="B54" s="281"/>
      <c r="C54" s="281"/>
      <c r="D54" s="281"/>
      <c r="E54" s="281"/>
      <c r="F54" s="281"/>
      <c r="G54" s="281"/>
    </row>
    <row r="55" spans="2:7">
      <c r="B55" s="281"/>
      <c r="C55" s="281"/>
      <c r="D55" s="281"/>
      <c r="E55" s="281"/>
      <c r="F55" s="281"/>
      <c r="G55" s="281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/>
  <dimension ref="A1:BE95"/>
  <sheetViews>
    <sheetView workbookViewId="0">
      <selection activeCell="F43" sqref="F43"/>
    </sheetView>
  </sheetViews>
  <sheetFormatPr defaultRowHeight="13.2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</cols>
  <sheetData>
    <row r="1" spans="1:9" ht="13.8" thickTop="1">
      <c r="A1" s="282" t="s">
        <v>48</v>
      </c>
      <c r="B1" s="283"/>
      <c r="C1" s="97" t="str">
        <f>CONCATENATE(cislostavby," ",nazevstavby)</f>
        <v>2015/063 ZŠ Na Bendovce - zateplení objektu</v>
      </c>
      <c r="D1" s="98"/>
      <c r="E1" s="99"/>
      <c r="F1" s="98"/>
      <c r="G1" s="100" t="s">
        <v>49</v>
      </c>
      <c r="H1" s="101"/>
      <c r="I1" s="102"/>
    </row>
    <row r="2" spans="1:9" ht="13.8" thickBot="1">
      <c r="A2" s="284" t="s">
        <v>50</v>
      </c>
      <c r="B2" s="285"/>
      <c r="C2" s="103" t="str">
        <f>CONCATENATE(cisloobjektu," ",nazevobjektu)</f>
        <v>01 Zateplení</v>
      </c>
      <c r="D2" s="104"/>
      <c r="E2" s="105"/>
      <c r="F2" s="104"/>
      <c r="G2" s="286"/>
      <c r="H2" s="287"/>
      <c r="I2" s="288"/>
    </row>
    <row r="3" spans="1:9" ht="13.8" thickTop="1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9" ht="13.8" thickBot="1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8" thickBot="1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30</v>
      </c>
    </row>
    <row r="7" spans="1:9" s="35" customFormat="1">
      <c r="A7" s="200" t="str">
        <f>Položky!B7</f>
        <v>11</v>
      </c>
      <c r="B7" s="115" t="str">
        <f>Položky!C7</f>
        <v>Přípravné a přidružené práce</v>
      </c>
      <c r="C7" s="66"/>
      <c r="D7" s="116"/>
      <c r="E7" s="201">
        <f>Položky!BA17</f>
        <v>0</v>
      </c>
      <c r="F7" s="202">
        <f>Položky!BB17</f>
        <v>0</v>
      </c>
      <c r="G7" s="202">
        <f>Položky!BC17</f>
        <v>0</v>
      </c>
      <c r="H7" s="202">
        <f>Položky!BD17</f>
        <v>0</v>
      </c>
      <c r="I7" s="203">
        <f>Položky!BE17</f>
        <v>0</v>
      </c>
    </row>
    <row r="8" spans="1:9" s="35" customFormat="1">
      <c r="A8" s="200" t="str">
        <f>Položky!B18</f>
        <v>3</v>
      </c>
      <c r="B8" s="115" t="str">
        <f>Položky!C18</f>
        <v>Svislé a kompletní konstrukce</v>
      </c>
      <c r="C8" s="66"/>
      <c r="D8" s="116"/>
      <c r="E8" s="201">
        <f>Položky!BA25</f>
        <v>0</v>
      </c>
      <c r="F8" s="202">
        <f>Položky!BB25</f>
        <v>0</v>
      </c>
      <c r="G8" s="202">
        <f>Položky!BC25</f>
        <v>0</v>
      </c>
      <c r="H8" s="202">
        <f>Položky!BD25</f>
        <v>0</v>
      </c>
      <c r="I8" s="203">
        <f>Položky!BE25</f>
        <v>0</v>
      </c>
    </row>
    <row r="9" spans="1:9" s="35" customFormat="1">
      <c r="A9" s="200" t="str">
        <f>Položky!B26</f>
        <v>61</v>
      </c>
      <c r="B9" s="115" t="str">
        <f>Položky!C26</f>
        <v>Upravy povrchů vnitřní</v>
      </c>
      <c r="C9" s="66"/>
      <c r="D9" s="116"/>
      <c r="E9" s="201">
        <f>Položky!BA57</f>
        <v>0</v>
      </c>
      <c r="F9" s="202">
        <f>Položky!BB57</f>
        <v>0</v>
      </c>
      <c r="G9" s="202">
        <f>Položky!BC57</f>
        <v>0</v>
      </c>
      <c r="H9" s="202">
        <f>Položky!BD57</f>
        <v>0</v>
      </c>
      <c r="I9" s="203">
        <f>Položky!BE57</f>
        <v>0</v>
      </c>
    </row>
    <row r="10" spans="1:9" s="35" customFormat="1">
      <c r="A10" s="200" t="str">
        <f>Položky!B58</f>
        <v>62</v>
      </c>
      <c r="B10" s="115" t="str">
        <f>Položky!C58</f>
        <v>Úpravy povrchů vnější</v>
      </c>
      <c r="C10" s="66"/>
      <c r="D10" s="116"/>
      <c r="E10" s="201">
        <f>Položky!BA157</f>
        <v>0</v>
      </c>
      <c r="F10" s="202">
        <f>Položky!BB157</f>
        <v>0</v>
      </c>
      <c r="G10" s="202">
        <f>Položky!BC157</f>
        <v>0</v>
      </c>
      <c r="H10" s="202">
        <f>Položky!BD157</f>
        <v>0</v>
      </c>
      <c r="I10" s="203">
        <f>Položky!BE157</f>
        <v>0</v>
      </c>
    </row>
    <row r="11" spans="1:9" s="35" customFormat="1">
      <c r="A11" s="200" t="str">
        <f>Položky!B158</f>
        <v>94</v>
      </c>
      <c r="B11" s="115" t="str">
        <f>Položky!C158</f>
        <v>Lešení a stavební výtahy</v>
      </c>
      <c r="C11" s="66"/>
      <c r="D11" s="116"/>
      <c r="E11" s="201">
        <f>Položky!BA182</f>
        <v>0</v>
      </c>
      <c r="F11" s="202">
        <f>Položky!BB182</f>
        <v>0</v>
      </c>
      <c r="G11" s="202">
        <f>Položky!BC182</f>
        <v>0</v>
      </c>
      <c r="H11" s="202">
        <f>Položky!BD182</f>
        <v>0</v>
      </c>
      <c r="I11" s="203">
        <f>Položky!BE182</f>
        <v>0</v>
      </c>
    </row>
    <row r="12" spans="1:9" s="35" customFormat="1">
      <c r="A12" s="200" t="str">
        <f>Položky!B183</f>
        <v>95</v>
      </c>
      <c r="B12" s="115" t="str">
        <f>Položky!C183</f>
        <v>Dokončovací konstrukce na pozemních stavbách</v>
      </c>
      <c r="C12" s="66"/>
      <c r="D12" s="116"/>
      <c r="E12" s="201">
        <f>Položky!BA214</f>
        <v>0</v>
      </c>
      <c r="F12" s="202">
        <f>Položky!BB214</f>
        <v>0</v>
      </c>
      <c r="G12" s="202">
        <f>Položky!BC214</f>
        <v>0</v>
      </c>
      <c r="H12" s="202">
        <f>Položky!BD214</f>
        <v>0</v>
      </c>
      <c r="I12" s="203">
        <f>Položky!BE214</f>
        <v>0</v>
      </c>
    </row>
    <row r="13" spans="1:9" s="35" customFormat="1">
      <c r="A13" s="200" t="str">
        <f>Položky!B215</f>
        <v>96</v>
      </c>
      <c r="B13" s="115" t="str">
        <f>Položky!C215</f>
        <v>Bourání konstrukcí</v>
      </c>
      <c r="C13" s="66"/>
      <c r="D13" s="116"/>
      <c r="E13" s="201">
        <f>Položky!BA246</f>
        <v>0</v>
      </c>
      <c r="F13" s="202">
        <f>Položky!BB246</f>
        <v>0</v>
      </c>
      <c r="G13" s="202">
        <f>Položky!BC246</f>
        <v>0</v>
      </c>
      <c r="H13" s="202">
        <f>Položky!BD246</f>
        <v>0</v>
      </c>
      <c r="I13" s="203">
        <f>Položky!BE246</f>
        <v>0</v>
      </c>
    </row>
    <row r="14" spans="1:9" s="35" customFormat="1">
      <c r="A14" s="200" t="str">
        <f>Položky!B247</f>
        <v>97</v>
      </c>
      <c r="B14" s="115" t="str">
        <f>Položky!C247</f>
        <v>Prorážení otvorů</v>
      </c>
      <c r="C14" s="66"/>
      <c r="D14" s="116"/>
      <c r="E14" s="201">
        <f>Položky!BA284</f>
        <v>0</v>
      </c>
      <c r="F14" s="202">
        <f>Položky!BB284</f>
        <v>0</v>
      </c>
      <c r="G14" s="202">
        <f>Položky!BC284</f>
        <v>0</v>
      </c>
      <c r="H14" s="202">
        <f>Položky!BD284</f>
        <v>0</v>
      </c>
      <c r="I14" s="203">
        <f>Položky!BE284</f>
        <v>0</v>
      </c>
    </row>
    <row r="15" spans="1:9" s="35" customFormat="1">
      <c r="A15" s="200" t="str">
        <f>Položky!B285</f>
        <v>99</v>
      </c>
      <c r="B15" s="115" t="str">
        <f>Položky!C285</f>
        <v>Staveništní přesun hmot</v>
      </c>
      <c r="C15" s="66"/>
      <c r="D15" s="116"/>
      <c r="E15" s="201">
        <f>Položky!BA287</f>
        <v>0</v>
      </c>
      <c r="F15" s="202">
        <f>Položky!BB287</f>
        <v>0</v>
      </c>
      <c r="G15" s="202">
        <f>Položky!BC287</f>
        <v>0</v>
      </c>
      <c r="H15" s="202">
        <f>Položky!BD287</f>
        <v>0</v>
      </c>
      <c r="I15" s="203">
        <f>Položky!BE287</f>
        <v>0</v>
      </c>
    </row>
    <row r="16" spans="1:9" s="35" customFormat="1">
      <c r="A16" s="200" t="str">
        <f>Položky!B288</f>
        <v>711</v>
      </c>
      <c r="B16" s="115" t="str">
        <f>Položky!C288</f>
        <v>Izolace proti vodě</v>
      </c>
      <c r="C16" s="66"/>
      <c r="D16" s="116"/>
      <c r="E16" s="201">
        <f>Položky!BA292</f>
        <v>0</v>
      </c>
      <c r="F16" s="202">
        <f>Položky!BB292</f>
        <v>0</v>
      </c>
      <c r="G16" s="202">
        <f>Položky!BC292</f>
        <v>0</v>
      </c>
      <c r="H16" s="202">
        <f>Položky!BD292</f>
        <v>0</v>
      </c>
      <c r="I16" s="203">
        <f>Položky!BE292</f>
        <v>0</v>
      </c>
    </row>
    <row r="17" spans="1:9" s="35" customFormat="1">
      <c r="A17" s="200" t="str">
        <f>Položky!B293</f>
        <v>713</v>
      </c>
      <c r="B17" s="115" t="str">
        <f>Položky!C293</f>
        <v>Izolace tepelné</v>
      </c>
      <c r="C17" s="66"/>
      <c r="D17" s="116"/>
      <c r="E17" s="201">
        <f>Položky!BA342</f>
        <v>0</v>
      </c>
      <c r="F17" s="202">
        <f>Položky!BB342</f>
        <v>0</v>
      </c>
      <c r="G17" s="202">
        <f>Položky!BC342</f>
        <v>0</v>
      </c>
      <c r="H17" s="202">
        <f>Položky!BD342</f>
        <v>0</v>
      </c>
      <c r="I17" s="203">
        <f>Položky!BE342</f>
        <v>0</v>
      </c>
    </row>
    <row r="18" spans="1:9" s="35" customFormat="1">
      <c r="A18" s="200" t="str">
        <f>Položky!B343</f>
        <v>721</v>
      </c>
      <c r="B18" s="115" t="str">
        <f>Položky!C343</f>
        <v>Vnitřní kanalizace</v>
      </c>
      <c r="C18" s="66"/>
      <c r="D18" s="116"/>
      <c r="E18" s="201">
        <f>Položky!BA348</f>
        <v>0</v>
      </c>
      <c r="F18" s="202">
        <f>Položky!BB348</f>
        <v>0</v>
      </c>
      <c r="G18" s="202">
        <f>Položky!BC348</f>
        <v>0</v>
      </c>
      <c r="H18" s="202">
        <f>Položky!BD348</f>
        <v>0</v>
      </c>
      <c r="I18" s="203">
        <f>Položky!BE348</f>
        <v>0</v>
      </c>
    </row>
    <row r="19" spans="1:9" s="35" customFormat="1">
      <c r="A19" s="200" t="str">
        <f>Položky!B349</f>
        <v>735</v>
      </c>
      <c r="B19" s="115" t="str">
        <f>Položky!C349</f>
        <v>Otopná tělesa</v>
      </c>
      <c r="C19" s="66"/>
      <c r="D19" s="116"/>
      <c r="E19" s="201">
        <f>Položky!BA351</f>
        <v>0</v>
      </c>
      <c r="F19" s="202">
        <f>Položky!BB351</f>
        <v>0</v>
      </c>
      <c r="G19" s="202">
        <f>Položky!BC351</f>
        <v>0</v>
      </c>
      <c r="H19" s="202">
        <f>Položky!BD351</f>
        <v>0</v>
      </c>
      <c r="I19" s="203">
        <f>Položky!BE351</f>
        <v>0</v>
      </c>
    </row>
    <row r="20" spans="1:9" s="35" customFormat="1">
      <c r="A20" s="200" t="str">
        <f>Položky!B352</f>
        <v>762</v>
      </c>
      <c r="B20" s="115" t="str">
        <f>Položky!C352</f>
        <v>Konstrukce tesařské</v>
      </c>
      <c r="C20" s="66"/>
      <c r="D20" s="116"/>
      <c r="E20" s="201">
        <f>Položky!BA393</f>
        <v>0</v>
      </c>
      <c r="F20" s="202">
        <f>Položky!BB393</f>
        <v>0</v>
      </c>
      <c r="G20" s="202">
        <f>Položky!BC393</f>
        <v>0</v>
      </c>
      <c r="H20" s="202">
        <f>Položky!BD393</f>
        <v>0</v>
      </c>
      <c r="I20" s="203">
        <f>Položky!BE393</f>
        <v>0</v>
      </c>
    </row>
    <row r="21" spans="1:9" s="35" customFormat="1">
      <c r="A21" s="200" t="str">
        <f>Položky!B394</f>
        <v>764</v>
      </c>
      <c r="B21" s="115" t="str">
        <f>Položky!C394</f>
        <v>Konstrukce klempířské</v>
      </c>
      <c r="C21" s="66"/>
      <c r="D21" s="116"/>
      <c r="E21" s="201">
        <f>Položky!BA430</f>
        <v>0</v>
      </c>
      <c r="F21" s="202">
        <f>Položky!BB430</f>
        <v>0</v>
      </c>
      <c r="G21" s="202">
        <f>Položky!BC430</f>
        <v>0</v>
      </c>
      <c r="H21" s="202">
        <f>Položky!BD430</f>
        <v>0</v>
      </c>
      <c r="I21" s="203">
        <f>Položky!BE430</f>
        <v>0</v>
      </c>
    </row>
    <row r="22" spans="1:9" s="35" customFormat="1">
      <c r="A22" s="200" t="str">
        <f>Položky!B431</f>
        <v>766</v>
      </c>
      <c r="B22" s="115" t="str">
        <f>Položky!C431</f>
        <v>Konstrukce truhlářské</v>
      </c>
      <c r="C22" s="66"/>
      <c r="D22" s="116"/>
      <c r="E22" s="201">
        <f>Položky!BA459</f>
        <v>0</v>
      </c>
      <c r="F22" s="202">
        <f>Položky!BB459</f>
        <v>0</v>
      </c>
      <c r="G22" s="202">
        <f>Položky!BC459</f>
        <v>0</v>
      </c>
      <c r="H22" s="202">
        <f>Položky!BD459</f>
        <v>0</v>
      </c>
      <c r="I22" s="203">
        <f>Položky!BE459</f>
        <v>0</v>
      </c>
    </row>
    <row r="23" spans="1:9" s="35" customFormat="1">
      <c r="A23" s="200" t="str">
        <f>Položky!B460</f>
        <v>767</v>
      </c>
      <c r="B23" s="115" t="str">
        <f>Položky!C460</f>
        <v>Konstrukce zámečnické</v>
      </c>
      <c r="C23" s="66"/>
      <c r="D23" s="116"/>
      <c r="E23" s="201">
        <f>Položky!BA476</f>
        <v>0</v>
      </c>
      <c r="F23" s="202">
        <f>Položky!BB476</f>
        <v>0</v>
      </c>
      <c r="G23" s="202">
        <f>Položky!BC476</f>
        <v>0</v>
      </c>
      <c r="H23" s="202">
        <f>Položky!BD476</f>
        <v>0</v>
      </c>
      <c r="I23" s="203">
        <f>Položky!BE476</f>
        <v>0</v>
      </c>
    </row>
    <row r="24" spans="1:9" s="35" customFormat="1">
      <c r="A24" s="200" t="str">
        <f>Položky!B477</f>
        <v>769</v>
      </c>
      <c r="B24" s="115" t="str">
        <f>Položky!C477</f>
        <v>Otvorové prvky z plastu</v>
      </c>
      <c r="C24" s="66"/>
      <c r="D24" s="116"/>
      <c r="E24" s="201">
        <f>Položky!BA492</f>
        <v>0</v>
      </c>
      <c r="F24" s="202">
        <f>Položky!BB492</f>
        <v>0</v>
      </c>
      <c r="G24" s="202">
        <f>Položky!BC492</f>
        <v>0</v>
      </c>
      <c r="H24" s="202">
        <f>Položky!BD492</f>
        <v>0</v>
      </c>
      <c r="I24" s="203">
        <f>Položky!BE492</f>
        <v>0</v>
      </c>
    </row>
    <row r="25" spans="1:9" s="35" customFormat="1">
      <c r="A25" s="200" t="str">
        <f>Položky!B493</f>
        <v>771</v>
      </c>
      <c r="B25" s="115" t="str">
        <f>Položky!C493</f>
        <v>Podlahy z dlaždic a obklady</v>
      </c>
      <c r="C25" s="66"/>
      <c r="D25" s="116"/>
      <c r="E25" s="201">
        <f>Položky!BA497</f>
        <v>0</v>
      </c>
      <c r="F25" s="202">
        <f>Položky!BB497</f>
        <v>0</v>
      </c>
      <c r="G25" s="202">
        <f>Položky!BC497</f>
        <v>0</v>
      </c>
      <c r="H25" s="202">
        <f>Položky!BD497</f>
        <v>0</v>
      </c>
      <c r="I25" s="203">
        <f>Položky!BE497</f>
        <v>0</v>
      </c>
    </row>
    <row r="26" spans="1:9" s="35" customFormat="1">
      <c r="A26" s="200" t="str">
        <f>Položky!B498</f>
        <v>783</v>
      </c>
      <c r="B26" s="115" t="str">
        <f>Položky!C498</f>
        <v>Nátěry</v>
      </c>
      <c r="C26" s="66"/>
      <c r="D26" s="116"/>
      <c r="E26" s="201">
        <f>Položky!BA509</f>
        <v>0</v>
      </c>
      <c r="F26" s="202">
        <f>Položky!BB509</f>
        <v>0</v>
      </c>
      <c r="G26" s="202">
        <f>Položky!BC509</f>
        <v>0</v>
      </c>
      <c r="H26" s="202">
        <f>Položky!BD509</f>
        <v>0</v>
      </c>
      <c r="I26" s="203">
        <f>Položky!BE509</f>
        <v>0</v>
      </c>
    </row>
    <row r="27" spans="1:9" s="35" customFormat="1">
      <c r="A27" s="200" t="str">
        <f>Položky!B510</f>
        <v>784</v>
      </c>
      <c r="B27" s="115" t="str">
        <f>Položky!C510</f>
        <v>Malby</v>
      </c>
      <c r="C27" s="66"/>
      <c r="D27" s="116"/>
      <c r="E27" s="201">
        <f>Položky!BA516</f>
        <v>0</v>
      </c>
      <c r="F27" s="202">
        <f>Položky!BB516</f>
        <v>0</v>
      </c>
      <c r="G27" s="202">
        <f>Položky!BC516</f>
        <v>0</v>
      </c>
      <c r="H27" s="202">
        <f>Položky!BD516</f>
        <v>0</v>
      </c>
      <c r="I27" s="203">
        <f>Položky!BE516</f>
        <v>0</v>
      </c>
    </row>
    <row r="28" spans="1:9" s="35" customFormat="1">
      <c r="A28" s="200" t="str">
        <f>Položky!B517</f>
        <v>M21</v>
      </c>
      <c r="B28" s="115" t="str">
        <f>Položky!C517</f>
        <v>Elektromontáže</v>
      </c>
      <c r="C28" s="66"/>
      <c r="D28" s="116"/>
      <c r="E28" s="201">
        <f>Položky!BA519</f>
        <v>0</v>
      </c>
      <c r="F28" s="202">
        <f>Položky!BB519</f>
        <v>0</v>
      </c>
      <c r="G28" s="202">
        <f>Položky!BC519</f>
        <v>0</v>
      </c>
      <c r="H28" s="202">
        <f>Položky!BD519</f>
        <v>0</v>
      </c>
      <c r="I28" s="203">
        <f>Položky!BE519</f>
        <v>0</v>
      </c>
    </row>
    <row r="29" spans="1:9" s="35" customFormat="1">
      <c r="A29" s="200" t="str">
        <f>Položky!B520</f>
        <v>M24</v>
      </c>
      <c r="B29" s="115" t="str">
        <f>Položky!C520</f>
        <v>Montáže vzduchotechnických zařízení</v>
      </c>
      <c r="C29" s="66"/>
      <c r="D29" s="116"/>
      <c r="E29" s="201">
        <f>Položky!BA522</f>
        <v>0</v>
      </c>
      <c r="F29" s="202">
        <f>Položky!BB522</f>
        <v>0</v>
      </c>
      <c r="G29" s="202">
        <f>Položky!BC522</f>
        <v>0</v>
      </c>
      <c r="H29" s="202">
        <f>Položky!BD522</f>
        <v>0</v>
      </c>
      <c r="I29" s="203">
        <f>Položky!BE522</f>
        <v>0</v>
      </c>
    </row>
    <row r="30" spans="1:9" s="35" customFormat="1" ht="13.8" thickBot="1">
      <c r="A30" s="200" t="str">
        <f>Položky!B523</f>
        <v>D96</v>
      </c>
      <c r="B30" s="115" t="str">
        <f>Položky!C523</f>
        <v>Přesuny suti a vybouraných hmot</v>
      </c>
      <c r="C30" s="66"/>
      <c r="D30" s="116"/>
      <c r="E30" s="201">
        <f>Položky!BA530</f>
        <v>0</v>
      </c>
      <c r="F30" s="202">
        <f>Položky!BB530</f>
        <v>0</v>
      </c>
      <c r="G30" s="202">
        <f>Položky!BC530</f>
        <v>0</v>
      </c>
      <c r="H30" s="202">
        <f>Položky!BD530</f>
        <v>0</v>
      </c>
      <c r="I30" s="203">
        <f>Položky!BE530</f>
        <v>0</v>
      </c>
    </row>
    <row r="31" spans="1:9" s="123" customFormat="1" ht="13.8" thickBot="1">
      <c r="A31" s="117"/>
      <c r="B31" s="118" t="s">
        <v>57</v>
      </c>
      <c r="C31" s="118"/>
      <c r="D31" s="119"/>
      <c r="E31" s="120">
        <f>SUM(E7:E30)</f>
        <v>0</v>
      </c>
      <c r="F31" s="121">
        <f>SUM(F7:F30)</f>
        <v>0</v>
      </c>
      <c r="G31" s="121">
        <f>SUM(G7:G30)</f>
        <v>0</v>
      </c>
      <c r="H31" s="121">
        <f>SUM(H7:H30)</f>
        <v>0</v>
      </c>
      <c r="I31" s="122">
        <f>SUM(I7:I30)</f>
        <v>0</v>
      </c>
    </row>
    <row r="32" spans="1:9">
      <c r="A32" s="66"/>
      <c r="B32" s="66"/>
      <c r="C32" s="66"/>
      <c r="D32" s="66"/>
      <c r="E32" s="66"/>
      <c r="F32" s="66"/>
      <c r="G32" s="66"/>
      <c r="H32" s="66"/>
      <c r="I32" s="66"/>
    </row>
    <row r="33" spans="1:57" ht="19.5" customHeight="1">
      <c r="A33" s="107" t="s">
        <v>58</v>
      </c>
      <c r="B33" s="107"/>
      <c r="C33" s="107"/>
      <c r="D33" s="107"/>
      <c r="E33" s="107"/>
      <c r="F33" s="107"/>
      <c r="G33" s="124"/>
      <c r="H33" s="107"/>
      <c r="I33" s="107"/>
      <c r="BA33" s="41"/>
      <c r="BB33" s="41"/>
      <c r="BC33" s="41"/>
      <c r="BD33" s="41"/>
      <c r="BE33" s="41"/>
    </row>
    <row r="34" spans="1:57" ht="13.8" thickBot="1">
      <c r="A34" s="77"/>
      <c r="B34" s="77"/>
      <c r="C34" s="77"/>
      <c r="D34" s="77"/>
      <c r="E34" s="77"/>
      <c r="F34" s="77"/>
      <c r="G34" s="77"/>
      <c r="H34" s="77"/>
      <c r="I34" s="77"/>
    </row>
    <row r="35" spans="1:57">
      <c r="A35" s="71" t="s">
        <v>59</v>
      </c>
      <c r="B35" s="72"/>
      <c r="C35" s="72"/>
      <c r="D35" s="125"/>
      <c r="E35" s="126" t="s">
        <v>60</v>
      </c>
      <c r="F35" s="127" t="s">
        <v>61</v>
      </c>
      <c r="G35" s="128" t="s">
        <v>62</v>
      </c>
      <c r="H35" s="129"/>
      <c r="I35" s="130" t="s">
        <v>60</v>
      </c>
    </row>
    <row r="36" spans="1:57">
      <c r="A36" s="64" t="s">
        <v>597</v>
      </c>
      <c r="B36" s="55"/>
      <c r="C36" s="55"/>
      <c r="D36" s="131"/>
      <c r="E36" s="132">
        <v>0</v>
      </c>
      <c r="F36" s="133">
        <v>0</v>
      </c>
      <c r="G36" s="134">
        <f t="shared" ref="G36:G43" si="0">CHOOSE(BA36+1,HSV+PSV,HSV+PSV+Mont,HSV+PSV+Dodavka+Mont,HSV,PSV,Mont,Dodavka,Mont+Dodavka,0)</f>
        <v>0</v>
      </c>
      <c r="H36" s="135"/>
      <c r="I36" s="136">
        <f t="shared" ref="I36:I43" si="1">E36+F36*G36/100</f>
        <v>0</v>
      </c>
      <c r="BA36">
        <v>0</v>
      </c>
    </row>
    <row r="37" spans="1:57">
      <c r="A37" s="64" t="s">
        <v>598</v>
      </c>
      <c r="B37" s="55"/>
      <c r="C37" s="55"/>
      <c r="D37" s="131"/>
      <c r="E37" s="132">
        <v>0</v>
      </c>
      <c r="F37" s="133">
        <v>0</v>
      </c>
      <c r="G37" s="134">
        <f t="shared" si="0"/>
        <v>0</v>
      </c>
      <c r="H37" s="135"/>
      <c r="I37" s="136">
        <f t="shared" si="1"/>
        <v>0</v>
      </c>
      <c r="BA37">
        <v>0</v>
      </c>
    </row>
    <row r="38" spans="1:57">
      <c r="A38" s="64" t="s">
        <v>599</v>
      </c>
      <c r="B38" s="55"/>
      <c r="C38" s="55"/>
      <c r="D38" s="131"/>
      <c r="E38" s="132">
        <v>0</v>
      </c>
      <c r="F38" s="133">
        <v>0</v>
      </c>
      <c r="G38" s="134">
        <f t="shared" si="0"/>
        <v>0</v>
      </c>
      <c r="H38" s="135"/>
      <c r="I38" s="136">
        <f t="shared" si="1"/>
        <v>0</v>
      </c>
      <c r="BA38">
        <v>0</v>
      </c>
    </row>
    <row r="39" spans="1:57">
      <c r="A39" s="64" t="s">
        <v>600</v>
      </c>
      <c r="B39" s="55"/>
      <c r="C39" s="55"/>
      <c r="D39" s="131"/>
      <c r="E39" s="132">
        <v>0</v>
      </c>
      <c r="F39" s="133">
        <v>0</v>
      </c>
      <c r="G39" s="134">
        <f t="shared" si="0"/>
        <v>0</v>
      </c>
      <c r="H39" s="135"/>
      <c r="I39" s="136">
        <f t="shared" si="1"/>
        <v>0</v>
      </c>
      <c r="BA39">
        <v>0</v>
      </c>
    </row>
    <row r="40" spans="1:57">
      <c r="A40" s="64" t="s">
        <v>601</v>
      </c>
      <c r="B40" s="55"/>
      <c r="C40" s="55"/>
      <c r="D40" s="131"/>
      <c r="E40" s="132">
        <v>0</v>
      </c>
      <c r="F40" s="133">
        <v>0</v>
      </c>
      <c r="G40" s="134">
        <f t="shared" si="0"/>
        <v>0</v>
      </c>
      <c r="H40" s="135"/>
      <c r="I40" s="136">
        <f t="shared" si="1"/>
        <v>0</v>
      </c>
      <c r="BA40">
        <v>1</v>
      </c>
    </row>
    <row r="41" spans="1:57">
      <c r="A41" s="64" t="s">
        <v>602</v>
      </c>
      <c r="B41" s="55"/>
      <c r="C41" s="55"/>
      <c r="D41" s="131"/>
      <c r="E41" s="132">
        <v>0</v>
      </c>
      <c r="F41" s="133">
        <v>0</v>
      </c>
      <c r="G41" s="134">
        <f t="shared" si="0"/>
        <v>0</v>
      </c>
      <c r="H41" s="135"/>
      <c r="I41" s="136">
        <f t="shared" si="1"/>
        <v>0</v>
      </c>
      <c r="BA41">
        <v>1</v>
      </c>
    </row>
    <row r="42" spans="1:57">
      <c r="A42" s="64" t="s">
        <v>603</v>
      </c>
      <c r="B42" s="55"/>
      <c r="C42" s="55"/>
      <c r="D42" s="131"/>
      <c r="E42" s="132">
        <v>0</v>
      </c>
      <c r="F42" s="133">
        <v>0</v>
      </c>
      <c r="G42" s="134">
        <f t="shared" si="0"/>
        <v>0</v>
      </c>
      <c r="H42" s="135"/>
      <c r="I42" s="136">
        <f t="shared" si="1"/>
        <v>0</v>
      </c>
      <c r="BA42">
        <v>2</v>
      </c>
    </row>
    <row r="43" spans="1:57">
      <c r="A43" s="64" t="s">
        <v>604</v>
      </c>
      <c r="B43" s="55"/>
      <c r="C43" s="55"/>
      <c r="D43" s="131"/>
      <c r="E43" s="132">
        <v>0</v>
      </c>
      <c r="F43" s="133">
        <v>0</v>
      </c>
      <c r="G43" s="134">
        <f t="shared" si="0"/>
        <v>0</v>
      </c>
      <c r="H43" s="135"/>
      <c r="I43" s="136">
        <f t="shared" si="1"/>
        <v>0</v>
      </c>
      <c r="BA43">
        <v>2</v>
      </c>
    </row>
    <row r="44" spans="1:57" ht="13.8" thickBot="1">
      <c r="A44" s="137"/>
      <c r="B44" s="138" t="s">
        <v>63</v>
      </c>
      <c r="C44" s="139"/>
      <c r="D44" s="140"/>
      <c r="E44" s="141"/>
      <c r="F44" s="142"/>
      <c r="G44" s="142"/>
      <c r="H44" s="289">
        <f>SUM(I36:I43)</f>
        <v>0</v>
      </c>
      <c r="I44" s="290"/>
    </row>
    <row r="46" spans="1:57">
      <c r="B46" s="123"/>
      <c r="F46" s="143"/>
      <c r="G46" s="144"/>
      <c r="H46" s="144"/>
      <c r="I46" s="145"/>
    </row>
    <row r="47" spans="1:57">
      <c r="F47" s="143"/>
      <c r="G47" s="144"/>
      <c r="H47" s="144"/>
      <c r="I47" s="145"/>
    </row>
    <row r="48" spans="1:57">
      <c r="F48" s="143"/>
      <c r="G48" s="144"/>
      <c r="H48" s="144"/>
      <c r="I48" s="145"/>
    </row>
    <row r="49" spans="6:9">
      <c r="F49" s="143"/>
      <c r="G49" s="144"/>
      <c r="H49" s="144"/>
      <c r="I49" s="145"/>
    </row>
    <row r="50" spans="6:9">
      <c r="F50" s="143"/>
      <c r="G50" s="144"/>
      <c r="H50" s="144"/>
      <c r="I50" s="145"/>
    </row>
    <row r="51" spans="6:9">
      <c r="F51" s="143"/>
      <c r="G51" s="144"/>
      <c r="H51" s="144"/>
      <c r="I51" s="145"/>
    </row>
    <row r="52" spans="6:9">
      <c r="F52" s="143"/>
      <c r="G52" s="144"/>
      <c r="H52" s="144"/>
      <c r="I52" s="145"/>
    </row>
    <row r="53" spans="6:9">
      <c r="F53" s="143"/>
      <c r="G53" s="144"/>
      <c r="H53" s="144"/>
      <c r="I53" s="145"/>
    </row>
    <row r="54" spans="6:9">
      <c r="F54" s="143"/>
      <c r="G54" s="144"/>
      <c r="H54" s="144"/>
      <c r="I54" s="145"/>
    </row>
    <row r="55" spans="6:9">
      <c r="F55" s="143"/>
      <c r="G55" s="144"/>
      <c r="H55" s="144"/>
      <c r="I55" s="145"/>
    </row>
    <row r="56" spans="6:9">
      <c r="F56" s="143"/>
      <c r="G56" s="144"/>
      <c r="H56" s="144"/>
      <c r="I56" s="145"/>
    </row>
    <row r="57" spans="6:9">
      <c r="F57" s="143"/>
      <c r="G57" s="144"/>
      <c r="H57" s="144"/>
      <c r="I57" s="145"/>
    </row>
    <row r="58" spans="6:9">
      <c r="F58" s="143"/>
      <c r="G58" s="144"/>
      <c r="H58" s="144"/>
      <c r="I58" s="145"/>
    </row>
    <row r="59" spans="6:9">
      <c r="F59" s="143"/>
      <c r="G59" s="144"/>
      <c r="H59" s="144"/>
      <c r="I59" s="145"/>
    </row>
    <row r="60" spans="6:9">
      <c r="F60" s="143"/>
      <c r="G60" s="144"/>
      <c r="H60" s="144"/>
      <c r="I60" s="145"/>
    </row>
    <row r="61" spans="6:9">
      <c r="F61" s="143"/>
      <c r="G61" s="144"/>
      <c r="H61" s="144"/>
      <c r="I61" s="145"/>
    </row>
    <row r="62" spans="6:9">
      <c r="F62" s="143"/>
      <c r="G62" s="144"/>
      <c r="H62" s="144"/>
      <c r="I62" s="145"/>
    </row>
    <row r="63" spans="6:9">
      <c r="F63" s="143"/>
      <c r="G63" s="144"/>
      <c r="H63" s="144"/>
      <c r="I63" s="145"/>
    </row>
    <row r="64" spans="6:9">
      <c r="F64" s="143"/>
      <c r="G64" s="144"/>
      <c r="H64" s="144"/>
      <c r="I64" s="145"/>
    </row>
    <row r="65" spans="6:9">
      <c r="F65" s="143"/>
      <c r="G65" s="144"/>
      <c r="H65" s="144"/>
      <c r="I65" s="145"/>
    </row>
    <row r="66" spans="6:9">
      <c r="F66" s="143"/>
      <c r="G66" s="144"/>
      <c r="H66" s="144"/>
      <c r="I66" s="145"/>
    </row>
    <row r="67" spans="6:9">
      <c r="F67" s="143"/>
      <c r="G67" s="144"/>
      <c r="H67" s="144"/>
      <c r="I67" s="145"/>
    </row>
    <row r="68" spans="6:9">
      <c r="F68" s="143"/>
      <c r="G68" s="144"/>
      <c r="H68" s="144"/>
      <c r="I68" s="145"/>
    </row>
    <row r="69" spans="6:9">
      <c r="F69" s="143"/>
      <c r="G69" s="144"/>
      <c r="H69" s="144"/>
      <c r="I69" s="145"/>
    </row>
    <row r="70" spans="6:9">
      <c r="F70" s="143"/>
      <c r="G70" s="144"/>
      <c r="H70" s="144"/>
      <c r="I70" s="145"/>
    </row>
    <row r="71" spans="6:9">
      <c r="F71" s="143"/>
      <c r="G71" s="144"/>
      <c r="H71" s="144"/>
      <c r="I71" s="145"/>
    </row>
    <row r="72" spans="6:9">
      <c r="F72" s="143"/>
      <c r="G72" s="144"/>
      <c r="H72" s="144"/>
      <c r="I72" s="145"/>
    </row>
    <row r="73" spans="6:9">
      <c r="F73" s="143"/>
      <c r="G73" s="144"/>
      <c r="H73" s="144"/>
      <c r="I73" s="145"/>
    </row>
    <row r="74" spans="6:9">
      <c r="F74" s="143"/>
      <c r="G74" s="144"/>
      <c r="H74" s="144"/>
      <c r="I74" s="145"/>
    </row>
    <row r="75" spans="6:9">
      <c r="F75" s="143"/>
      <c r="G75" s="144"/>
      <c r="H75" s="144"/>
      <c r="I75" s="145"/>
    </row>
    <row r="76" spans="6:9">
      <c r="F76" s="143"/>
      <c r="G76" s="144"/>
      <c r="H76" s="144"/>
      <c r="I76" s="145"/>
    </row>
    <row r="77" spans="6:9">
      <c r="F77" s="143"/>
      <c r="G77" s="144"/>
      <c r="H77" s="144"/>
      <c r="I77" s="145"/>
    </row>
    <row r="78" spans="6:9">
      <c r="F78" s="143"/>
      <c r="G78" s="144"/>
      <c r="H78" s="144"/>
      <c r="I78" s="145"/>
    </row>
    <row r="79" spans="6:9">
      <c r="F79" s="143"/>
      <c r="G79" s="144"/>
      <c r="H79" s="144"/>
      <c r="I79" s="145"/>
    </row>
    <row r="80" spans="6:9">
      <c r="F80" s="143"/>
      <c r="G80" s="144"/>
      <c r="H80" s="144"/>
      <c r="I80" s="145"/>
    </row>
    <row r="81" spans="6:9">
      <c r="F81" s="143"/>
      <c r="G81" s="144"/>
      <c r="H81" s="144"/>
      <c r="I81" s="145"/>
    </row>
    <row r="82" spans="6:9">
      <c r="F82" s="143"/>
      <c r="G82" s="144"/>
      <c r="H82" s="144"/>
      <c r="I82" s="145"/>
    </row>
    <row r="83" spans="6:9">
      <c r="F83" s="143"/>
      <c r="G83" s="144"/>
      <c r="H83" s="144"/>
      <c r="I83" s="145"/>
    </row>
    <row r="84" spans="6:9">
      <c r="F84" s="143"/>
      <c r="G84" s="144"/>
      <c r="H84" s="144"/>
      <c r="I84" s="145"/>
    </row>
    <row r="85" spans="6:9">
      <c r="F85" s="143"/>
      <c r="G85" s="144"/>
      <c r="H85" s="144"/>
      <c r="I85" s="145"/>
    </row>
    <row r="86" spans="6:9">
      <c r="F86" s="143"/>
      <c r="G86" s="144"/>
      <c r="H86" s="144"/>
      <c r="I86" s="145"/>
    </row>
    <row r="87" spans="6:9">
      <c r="F87" s="143"/>
      <c r="G87" s="144"/>
      <c r="H87" s="144"/>
      <c r="I87" s="145"/>
    </row>
    <row r="88" spans="6:9">
      <c r="F88" s="143"/>
      <c r="G88" s="144"/>
      <c r="H88" s="144"/>
      <c r="I88" s="145"/>
    </row>
    <row r="89" spans="6:9">
      <c r="F89" s="143"/>
      <c r="G89" s="144"/>
      <c r="H89" s="144"/>
      <c r="I89" s="145"/>
    </row>
    <row r="90" spans="6:9">
      <c r="F90" s="143"/>
      <c r="G90" s="144"/>
      <c r="H90" s="144"/>
      <c r="I90" s="145"/>
    </row>
    <row r="91" spans="6:9">
      <c r="F91" s="143"/>
      <c r="G91" s="144"/>
      <c r="H91" s="144"/>
      <c r="I91" s="145"/>
    </row>
    <row r="92" spans="6:9">
      <c r="F92" s="143"/>
      <c r="G92" s="144"/>
      <c r="H92" s="144"/>
      <c r="I92" s="145"/>
    </row>
    <row r="93" spans="6:9">
      <c r="F93" s="143"/>
      <c r="G93" s="144"/>
      <c r="H93" s="144"/>
      <c r="I93" s="145"/>
    </row>
    <row r="94" spans="6:9">
      <c r="F94" s="143"/>
      <c r="G94" s="144"/>
      <c r="H94" s="144"/>
      <c r="I94" s="145"/>
    </row>
    <row r="95" spans="6:9">
      <c r="F95" s="143"/>
      <c r="G95" s="144"/>
      <c r="H95" s="144"/>
      <c r="I95" s="145"/>
    </row>
  </sheetData>
  <mergeCells count="4">
    <mergeCell ref="A1:B1"/>
    <mergeCell ref="A2:B2"/>
    <mergeCell ref="G2:I2"/>
    <mergeCell ref="H44:I4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CZ603"/>
  <sheetViews>
    <sheetView showGridLines="0" showZeros="0" topLeftCell="A502" zoomScaleNormal="100" workbookViewId="0">
      <selection activeCell="F530" sqref="F530"/>
    </sheetView>
  </sheetViews>
  <sheetFormatPr defaultColWidth="9.109375" defaultRowHeight="13.2"/>
  <cols>
    <col min="1" max="1" width="4.44140625" style="146" customWidth="1"/>
    <col min="2" max="2" width="11.5546875" style="146" customWidth="1"/>
    <col min="3" max="3" width="40.44140625" style="146" customWidth="1"/>
    <col min="4" max="4" width="5.5546875" style="146" customWidth="1"/>
    <col min="5" max="5" width="8.5546875" style="194" customWidth="1"/>
    <col min="6" max="6" width="9.88671875" style="146" customWidth="1"/>
    <col min="7" max="7" width="13.88671875" style="146" customWidth="1"/>
    <col min="8" max="11" width="9.109375" style="146"/>
    <col min="12" max="12" width="75.44140625" style="146" customWidth="1"/>
    <col min="13" max="13" width="45.33203125" style="146" customWidth="1"/>
    <col min="14" max="16384" width="9.109375" style="146"/>
  </cols>
  <sheetData>
    <row r="1" spans="1:104" ht="15.6">
      <c r="A1" s="291" t="s">
        <v>64</v>
      </c>
      <c r="B1" s="291"/>
      <c r="C1" s="291"/>
      <c r="D1" s="291"/>
      <c r="E1" s="291"/>
      <c r="F1" s="291"/>
      <c r="G1" s="291"/>
    </row>
    <row r="2" spans="1:104" ht="14.25" customHeight="1" thickBot="1">
      <c r="A2" s="147"/>
      <c r="B2" s="148"/>
      <c r="C2" s="149"/>
      <c r="D2" s="149"/>
      <c r="E2" s="150"/>
      <c r="F2" s="149"/>
      <c r="G2" s="149"/>
    </row>
    <row r="3" spans="1:104" ht="13.8" thickTop="1">
      <c r="A3" s="282" t="s">
        <v>48</v>
      </c>
      <c r="B3" s="283"/>
      <c r="C3" s="97" t="str">
        <f>CONCATENATE(cislostavby," ",nazevstavby)</f>
        <v>2015/063 ZŠ Na Bendovce - zateplení objektu</v>
      </c>
      <c r="D3" s="151"/>
      <c r="E3" s="152" t="s">
        <v>65</v>
      </c>
      <c r="F3" s="153">
        <f>Rekapitulace!H1</f>
        <v>0</v>
      </c>
      <c r="G3" s="154"/>
    </row>
    <row r="4" spans="1:104" ht="13.8" thickBot="1">
      <c r="A4" s="292" t="s">
        <v>50</v>
      </c>
      <c r="B4" s="285"/>
      <c r="C4" s="103" t="str">
        <f>CONCATENATE(cisloobjektu," ",nazevobjektu)</f>
        <v>01 Zateplení</v>
      </c>
      <c r="D4" s="155"/>
      <c r="E4" s="293">
        <f>Rekapitulace!G2</f>
        <v>0</v>
      </c>
      <c r="F4" s="294"/>
      <c r="G4" s="295"/>
    </row>
    <row r="5" spans="1:104" ht="13.8" thickTop="1">
      <c r="A5" s="156"/>
      <c r="B5" s="147"/>
      <c r="C5" s="147"/>
      <c r="D5" s="147"/>
      <c r="E5" s="157"/>
      <c r="F5" s="147"/>
      <c r="G5" s="158"/>
    </row>
    <row r="6" spans="1:104">
      <c r="A6" s="159" t="s">
        <v>66</v>
      </c>
      <c r="B6" s="160" t="s">
        <v>67</v>
      </c>
      <c r="C6" s="160" t="s">
        <v>68</v>
      </c>
      <c r="D6" s="160" t="s">
        <v>69</v>
      </c>
      <c r="E6" s="161" t="s">
        <v>70</v>
      </c>
      <c r="F6" s="160" t="s">
        <v>71</v>
      </c>
      <c r="G6" s="162" t="s">
        <v>72</v>
      </c>
    </row>
    <row r="7" spans="1:104">
      <c r="A7" s="163" t="s">
        <v>73</v>
      </c>
      <c r="B7" s="164" t="s">
        <v>79</v>
      </c>
      <c r="C7" s="165" t="s">
        <v>80</v>
      </c>
      <c r="D7" s="166"/>
      <c r="E7" s="167"/>
      <c r="F7" s="167"/>
      <c r="G7" s="168"/>
      <c r="H7" s="169"/>
      <c r="I7" s="169"/>
      <c r="O7" s="170">
        <v>1</v>
      </c>
    </row>
    <row r="8" spans="1:104">
      <c r="A8" s="171">
        <v>1</v>
      </c>
      <c r="B8" s="172" t="s">
        <v>81</v>
      </c>
      <c r="C8" s="173" t="s">
        <v>82</v>
      </c>
      <c r="D8" s="174" t="s">
        <v>83</v>
      </c>
      <c r="E8" s="175">
        <v>1</v>
      </c>
      <c r="F8" s="175">
        <v>0</v>
      </c>
      <c r="G8" s="176">
        <f>E8*F8</f>
        <v>0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0">
        <v>1</v>
      </c>
      <c r="CB8" s="170">
        <v>1</v>
      </c>
      <c r="CZ8" s="146">
        <v>0</v>
      </c>
    </row>
    <row r="9" spans="1:104">
      <c r="A9" s="171">
        <v>2</v>
      </c>
      <c r="B9" s="172" t="s">
        <v>84</v>
      </c>
      <c r="C9" s="173" t="s">
        <v>85</v>
      </c>
      <c r="D9" s="174" t="s">
        <v>86</v>
      </c>
      <c r="E9" s="175">
        <v>1</v>
      </c>
      <c r="F9" s="175">
        <v>0</v>
      </c>
      <c r="G9" s="176">
        <f>E9*F9</f>
        <v>0</v>
      </c>
      <c r="O9" s="170">
        <v>2</v>
      </c>
      <c r="AA9" s="146">
        <v>1</v>
      </c>
      <c r="AB9" s="146">
        <v>1</v>
      </c>
      <c r="AC9" s="146">
        <v>1</v>
      </c>
      <c r="AZ9" s="146">
        <v>1</v>
      </c>
      <c r="BA9" s="146">
        <f>IF(AZ9=1,G9,0)</f>
        <v>0</v>
      </c>
      <c r="BB9" s="146">
        <f>IF(AZ9=2,G9,0)</f>
        <v>0</v>
      </c>
      <c r="BC9" s="146">
        <f>IF(AZ9=3,G9,0)</f>
        <v>0</v>
      </c>
      <c r="BD9" s="146">
        <f>IF(AZ9=4,G9,0)</f>
        <v>0</v>
      </c>
      <c r="BE9" s="146">
        <f>IF(AZ9=5,G9,0)</f>
        <v>0</v>
      </c>
      <c r="CA9" s="170">
        <v>1</v>
      </c>
      <c r="CB9" s="170">
        <v>1</v>
      </c>
      <c r="CZ9" s="146">
        <v>0</v>
      </c>
    </row>
    <row r="10" spans="1:104">
      <c r="A10" s="171">
        <v>3</v>
      </c>
      <c r="B10" s="172" t="s">
        <v>87</v>
      </c>
      <c r="C10" s="173" t="s">
        <v>88</v>
      </c>
      <c r="D10" s="174" t="s">
        <v>86</v>
      </c>
      <c r="E10" s="175">
        <v>1</v>
      </c>
      <c r="F10" s="175">
        <v>0</v>
      </c>
      <c r="G10" s="176">
        <f>E10*F10</f>
        <v>0</v>
      </c>
      <c r="O10" s="170">
        <v>2</v>
      </c>
      <c r="AA10" s="146">
        <v>1</v>
      </c>
      <c r="AB10" s="146">
        <v>1</v>
      </c>
      <c r="AC10" s="146">
        <v>1</v>
      </c>
      <c r="AZ10" s="146">
        <v>1</v>
      </c>
      <c r="BA10" s="146">
        <f>IF(AZ10=1,G10,0)</f>
        <v>0</v>
      </c>
      <c r="BB10" s="146">
        <f>IF(AZ10=2,G10,0)</f>
        <v>0</v>
      </c>
      <c r="BC10" s="146">
        <f>IF(AZ10=3,G10,0)</f>
        <v>0</v>
      </c>
      <c r="BD10" s="146">
        <f>IF(AZ10=4,G10,0)</f>
        <v>0</v>
      </c>
      <c r="BE10" s="146">
        <f>IF(AZ10=5,G10,0)</f>
        <v>0</v>
      </c>
      <c r="CA10" s="170">
        <v>1</v>
      </c>
      <c r="CB10" s="170">
        <v>1</v>
      </c>
      <c r="CZ10" s="146">
        <v>0</v>
      </c>
    </row>
    <row r="11" spans="1:104">
      <c r="A11" s="177"/>
      <c r="B11" s="180"/>
      <c r="C11" s="296" t="s">
        <v>89</v>
      </c>
      <c r="D11" s="297"/>
      <c r="E11" s="181">
        <v>1</v>
      </c>
      <c r="F11" s="182"/>
      <c r="G11" s="183"/>
      <c r="M11" s="179" t="s">
        <v>89</v>
      </c>
      <c r="O11" s="170"/>
    </row>
    <row r="12" spans="1:104" ht="20.399999999999999">
      <c r="A12" s="171">
        <v>4</v>
      </c>
      <c r="B12" s="172" t="s">
        <v>90</v>
      </c>
      <c r="C12" s="173" t="s">
        <v>91</v>
      </c>
      <c r="D12" s="174" t="s">
        <v>86</v>
      </c>
      <c r="E12" s="175">
        <v>3</v>
      </c>
      <c r="F12" s="175">
        <v>0</v>
      </c>
      <c r="G12" s="176">
        <f>E12*F12</f>
        <v>0</v>
      </c>
      <c r="O12" s="170">
        <v>2</v>
      </c>
      <c r="AA12" s="146">
        <v>1</v>
      </c>
      <c r="AB12" s="146">
        <v>1</v>
      </c>
      <c r="AC12" s="146">
        <v>1</v>
      </c>
      <c r="AZ12" s="146">
        <v>1</v>
      </c>
      <c r="BA12" s="146">
        <f>IF(AZ12=1,G12,0)</f>
        <v>0</v>
      </c>
      <c r="BB12" s="146">
        <f>IF(AZ12=2,G12,0)</f>
        <v>0</v>
      </c>
      <c r="BC12" s="146">
        <f>IF(AZ12=3,G12,0)</f>
        <v>0</v>
      </c>
      <c r="BD12" s="146">
        <f>IF(AZ12=4,G12,0)</f>
        <v>0</v>
      </c>
      <c r="BE12" s="146">
        <f>IF(AZ12=5,G12,0)</f>
        <v>0</v>
      </c>
      <c r="CA12" s="170">
        <v>1</v>
      </c>
      <c r="CB12" s="170">
        <v>1</v>
      </c>
      <c r="CZ12" s="146">
        <v>0</v>
      </c>
    </row>
    <row r="13" spans="1:104">
      <c r="A13" s="177"/>
      <c r="B13" s="180"/>
      <c r="C13" s="296" t="s">
        <v>92</v>
      </c>
      <c r="D13" s="297"/>
      <c r="E13" s="181">
        <v>1</v>
      </c>
      <c r="F13" s="182"/>
      <c r="G13" s="183"/>
      <c r="M13" s="179" t="s">
        <v>92</v>
      </c>
      <c r="O13" s="170"/>
    </row>
    <row r="14" spans="1:104">
      <c r="A14" s="177"/>
      <c r="B14" s="180"/>
      <c r="C14" s="296" t="s">
        <v>93</v>
      </c>
      <c r="D14" s="297"/>
      <c r="E14" s="181">
        <v>1</v>
      </c>
      <c r="F14" s="182"/>
      <c r="G14" s="183"/>
      <c r="M14" s="179" t="s">
        <v>93</v>
      </c>
      <c r="O14" s="170"/>
    </row>
    <row r="15" spans="1:104">
      <c r="A15" s="177"/>
      <c r="B15" s="180"/>
      <c r="C15" s="296" t="s">
        <v>94</v>
      </c>
      <c r="D15" s="297"/>
      <c r="E15" s="181">
        <v>1</v>
      </c>
      <c r="F15" s="182"/>
      <c r="G15" s="183"/>
      <c r="M15" s="179" t="s">
        <v>94</v>
      </c>
      <c r="O15" s="170"/>
    </row>
    <row r="16" spans="1:104">
      <c r="A16" s="171">
        <v>5</v>
      </c>
      <c r="B16" s="172" t="s">
        <v>95</v>
      </c>
      <c r="C16" s="173" t="s">
        <v>96</v>
      </c>
      <c r="D16" s="174" t="s">
        <v>86</v>
      </c>
      <c r="E16" s="175">
        <v>1</v>
      </c>
      <c r="F16" s="175">
        <v>0</v>
      </c>
      <c r="G16" s="176">
        <f>E16*F16</f>
        <v>0</v>
      </c>
      <c r="O16" s="170">
        <v>2</v>
      </c>
      <c r="AA16" s="146">
        <v>1</v>
      </c>
      <c r="AB16" s="146">
        <v>1</v>
      </c>
      <c r="AC16" s="146">
        <v>1</v>
      </c>
      <c r="AZ16" s="146">
        <v>1</v>
      </c>
      <c r="BA16" s="146">
        <f>IF(AZ16=1,G16,0)</f>
        <v>0</v>
      </c>
      <c r="BB16" s="146">
        <f>IF(AZ16=2,G16,0)</f>
        <v>0</v>
      </c>
      <c r="BC16" s="146">
        <f>IF(AZ16=3,G16,0)</f>
        <v>0</v>
      </c>
      <c r="BD16" s="146">
        <f>IF(AZ16=4,G16,0)</f>
        <v>0</v>
      </c>
      <c r="BE16" s="146">
        <f>IF(AZ16=5,G16,0)</f>
        <v>0</v>
      </c>
      <c r="CA16" s="170">
        <v>1</v>
      </c>
      <c r="CB16" s="170">
        <v>1</v>
      </c>
      <c r="CZ16" s="146">
        <v>0</v>
      </c>
    </row>
    <row r="17" spans="1:104">
      <c r="A17" s="184"/>
      <c r="B17" s="185" t="s">
        <v>74</v>
      </c>
      <c r="C17" s="186" t="str">
        <f>CONCATENATE(B7," ",C7)</f>
        <v>11 Přípravné a přidružené práce</v>
      </c>
      <c r="D17" s="187"/>
      <c r="E17" s="188"/>
      <c r="F17" s="189"/>
      <c r="G17" s="190">
        <f>SUM(G7:G16)</f>
        <v>0</v>
      </c>
      <c r="O17" s="170">
        <v>4</v>
      </c>
      <c r="BA17" s="191">
        <f>SUM(BA7:BA16)</f>
        <v>0</v>
      </c>
      <c r="BB17" s="191">
        <f>SUM(BB7:BB16)</f>
        <v>0</v>
      </c>
      <c r="BC17" s="191">
        <f>SUM(BC7:BC16)</f>
        <v>0</v>
      </c>
      <c r="BD17" s="191">
        <f>SUM(BD7:BD16)</f>
        <v>0</v>
      </c>
      <c r="BE17" s="191">
        <f>SUM(BE7:BE16)</f>
        <v>0</v>
      </c>
    </row>
    <row r="18" spans="1:104">
      <c r="A18" s="163" t="s">
        <v>73</v>
      </c>
      <c r="B18" s="164" t="s">
        <v>97</v>
      </c>
      <c r="C18" s="165" t="s">
        <v>98</v>
      </c>
      <c r="D18" s="166"/>
      <c r="E18" s="167"/>
      <c r="F18" s="167"/>
      <c r="G18" s="168"/>
      <c r="H18" s="169"/>
      <c r="I18" s="169"/>
      <c r="O18" s="170">
        <v>1</v>
      </c>
    </row>
    <row r="19" spans="1:104">
      <c r="A19" s="171">
        <v>6</v>
      </c>
      <c r="B19" s="172" t="s">
        <v>99</v>
      </c>
      <c r="C19" s="173" t="s">
        <v>100</v>
      </c>
      <c r="D19" s="174" t="s">
        <v>101</v>
      </c>
      <c r="E19" s="175">
        <v>8</v>
      </c>
      <c r="F19" s="175">
        <v>0</v>
      </c>
      <c r="G19" s="176">
        <f>E19*F19</f>
        <v>0</v>
      </c>
      <c r="O19" s="170">
        <v>2</v>
      </c>
      <c r="AA19" s="146">
        <v>1</v>
      </c>
      <c r="AB19" s="146">
        <v>1</v>
      </c>
      <c r="AC19" s="146">
        <v>1</v>
      </c>
      <c r="AZ19" s="146">
        <v>1</v>
      </c>
      <c r="BA19" s="146">
        <f>IF(AZ19=1,G19,0)</f>
        <v>0</v>
      </c>
      <c r="BB19" s="146">
        <f>IF(AZ19=2,G19,0)</f>
        <v>0</v>
      </c>
      <c r="BC19" s="146">
        <f>IF(AZ19=3,G19,0)</f>
        <v>0</v>
      </c>
      <c r="BD19" s="146">
        <f>IF(AZ19=4,G19,0)</f>
        <v>0</v>
      </c>
      <c r="BE19" s="146">
        <f>IF(AZ19=5,G19,0)</f>
        <v>0</v>
      </c>
      <c r="CA19" s="170">
        <v>1</v>
      </c>
      <c r="CB19" s="170">
        <v>1</v>
      </c>
      <c r="CZ19" s="146">
        <v>1.95224</v>
      </c>
    </row>
    <row r="20" spans="1:104">
      <c r="A20" s="171">
        <v>7</v>
      </c>
      <c r="B20" s="172" t="s">
        <v>102</v>
      </c>
      <c r="C20" s="173" t="s">
        <v>103</v>
      </c>
      <c r="D20" s="174" t="s">
        <v>104</v>
      </c>
      <c r="E20" s="175">
        <v>81.650000000000006</v>
      </c>
      <c r="F20" s="175">
        <v>0</v>
      </c>
      <c r="G20" s="176">
        <f>E20*F20</f>
        <v>0</v>
      </c>
      <c r="O20" s="170">
        <v>2</v>
      </c>
      <c r="AA20" s="146">
        <v>1</v>
      </c>
      <c r="AB20" s="146">
        <v>1</v>
      </c>
      <c r="AC20" s="146">
        <v>1</v>
      </c>
      <c r="AZ20" s="146">
        <v>1</v>
      </c>
      <c r="BA20" s="146">
        <f>IF(AZ20=1,G20,0)</f>
        <v>0</v>
      </c>
      <c r="BB20" s="146">
        <f>IF(AZ20=2,G20,0)</f>
        <v>0</v>
      </c>
      <c r="BC20" s="146">
        <f>IF(AZ20=3,G20,0)</f>
        <v>0</v>
      </c>
      <c r="BD20" s="146">
        <f>IF(AZ20=4,G20,0)</f>
        <v>0</v>
      </c>
      <c r="BE20" s="146">
        <f>IF(AZ20=5,G20,0)</f>
        <v>0</v>
      </c>
      <c r="CA20" s="170">
        <v>1</v>
      </c>
      <c r="CB20" s="170">
        <v>1</v>
      </c>
      <c r="CZ20" s="146">
        <v>6.4000000000000001E-2</v>
      </c>
    </row>
    <row r="21" spans="1:104">
      <c r="A21" s="177"/>
      <c r="B21" s="180"/>
      <c r="C21" s="296" t="s">
        <v>105</v>
      </c>
      <c r="D21" s="297"/>
      <c r="E21" s="181">
        <v>39.6</v>
      </c>
      <c r="F21" s="182"/>
      <c r="G21" s="183"/>
      <c r="M21" s="179" t="s">
        <v>105</v>
      </c>
      <c r="O21" s="170"/>
    </row>
    <row r="22" spans="1:104">
      <c r="A22" s="177"/>
      <c r="B22" s="180"/>
      <c r="C22" s="296" t="s">
        <v>106</v>
      </c>
      <c r="D22" s="297"/>
      <c r="E22" s="181">
        <v>35.6</v>
      </c>
      <c r="F22" s="182"/>
      <c r="G22" s="183"/>
      <c r="M22" s="179" t="s">
        <v>106</v>
      </c>
      <c r="O22" s="170"/>
    </row>
    <row r="23" spans="1:104">
      <c r="A23" s="177"/>
      <c r="B23" s="180"/>
      <c r="C23" s="296" t="s">
        <v>107</v>
      </c>
      <c r="D23" s="297"/>
      <c r="E23" s="181">
        <v>2</v>
      </c>
      <c r="F23" s="182"/>
      <c r="G23" s="183"/>
      <c r="M23" s="179" t="s">
        <v>107</v>
      </c>
      <c r="O23" s="170"/>
    </row>
    <row r="24" spans="1:104">
      <c r="A24" s="177"/>
      <c r="B24" s="180"/>
      <c r="C24" s="296" t="s">
        <v>108</v>
      </c>
      <c r="D24" s="297"/>
      <c r="E24" s="181">
        <v>4.45</v>
      </c>
      <c r="F24" s="182"/>
      <c r="G24" s="183"/>
      <c r="M24" s="179" t="s">
        <v>108</v>
      </c>
      <c r="O24" s="170"/>
    </row>
    <row r="25" spans="1:104">
      <c r="A25" s="184"/>
      <c r="B25" s="185" t="s">
        <v>74</v>
      </c>
      <c r="C25" s="186" t="str">
        <f>CONCATENATE(B18," ",C18)</f>
        <v>3 Svislé a kompletní konstrukce</v>
      </c>
      <c r="D25" s="187"/>
      <c r="E25" s="188"/>
      <c r="F25" s="189"/>
      <c r="G25" s="190">
        <f>SUM(G18:G24)</f>
        <v>0</v>
      </c>
      <c r="O25" s="170">
        <v>4</v>
      </c>
      <c r="BA25" s="191">
        <f>SUM(BA18:BA24)</f>
        <v>0</v>
      </c>
      <c r="BB25" s="191">
        <f>SUM(BB18:BB24)</f>
        <v>0</v>
      </c>
      <c r="BC25" s="191">
        <f>SUM(BC18:BC24)</f>
        <v>0</v>
      </c>
      <c r="BD25" s="191">
        <f>SUM(BD18:BD24)</f>
        <v>0</v>
      </c>
      <c r="BE25" s="191">
        <f>SUM(BE18:BE24)</f>
        <v>0</v>
      </c>
    </row>
    <row r="26" spans="1:104">
      <c r="A26" s="163" t="s">
        <v>73</v>
      </c>
      <c r="B26" s="164" t="s">
        <v>109</v>
      </c>
      <c r="C26" s="165" t="s">
        <v>110</v>
      </c>
      <c r="D26" s="166"/>
      <c r="E26" s="167"/>
      <c r="F26" s="167"/>
      <c r="G26" s="168"/>
      <c r="H26" s="169"/>
      <c r="I26" s="169"/>
      <c r="O26" s="170">
        <v>1</v>
      </c>
    </row>
    <row r="27" spans="1:104" ht="20.399999999999999">
      <c r="A27" s="171">
        <v>8</v>
      </c>
      <c r="B27" s="172" t="s">
        <v>111</v>
      </c>
      <c r="C27" s="173" t="s">
        <v>112</v>
      </c>
      <c r="D27" s="174" t="s">
        <v>101</v>
      </c>
      <c r="E27" s="175">
        <v>8</v>
      </c>
      <c r="F27" s="175">
        <v>0</v>
      </c>
      <c r="G27" s="176">
        <f>E27*F27</f>
        <v>0</v>
      </c>
      <c r="O27" s="170">
        <v>2</v>
      </c>
      <c r="AA27" s="146">
        <v>1</v>
      </c>
      <c r="AB27" s="146">
        <v>1</v>
      </c>
      <c r="AC27" s="146">
        <v>1</v>
      </c>
      <c r="AZ27" s="146">
        <v>1</v>
      </c>
      <c r="BA27" s="146">
        <f>IF(AZ27=1,G27,0)</f>
        <v>0</v>
      </c>
      <c r="BB27" s="146">
        <f>IF(AZ27=2,G27,0)</f>
        <v>0</v>
      </c>
      <c r="BC27" s="146">
        <f>IF(AZ27=3,G27,0)</f>
        <v>0</v>
      </c>
      <c r="BD27" s="146">
        <f>IF(AZ27=4,G27,0)</f>
        <v>0</v>
      </c>
      <c r="BE27" s="146">
        <f>IF(AZ27=5,G27,0)</f>
        <v>0</v>
      </c>
      <c r="CA27" s="170">
        <v>1</v>
      </c>
      <c r="CB27" s="170">
        <v>1</v>
      </c>
      <c r="CZ27" s="146">
        <v>3.5619999999999999E-2</v>
      </c>
    </row>
    <row r="28" spans="1:104">
      <c r="A28" s="177"/>
      <c r="B28" s="180"/>
      <c r="C28" s="296" t="s">
        <v>113</v>
      </c>
      <c r="D28" s="297"/>
      <c r="E28" s="181">
        <v>8</v>
      </c>
      <c r="F28" s="182"/>
      <c r="G28" s="183"/>
      <c r="M28" s="179" t="s">
        <v>113</v>
      </c>
      <c r="O28" s="170"/>
    </row>
    <row r="29" spans="1:104">
      <c r="A29" s="171">
        <v>9</v>
      </c>
      <c r="B29" s="172" t="s">
        <v>114</v>
      </c>
      <c r="C29" s="173" t="s">
        <v>115</v>
      </c>
      <c r="D29" s="174" t="s">
        <v>104</v>
      </c>
      <c r="E29" s="175">
        <v>100</v>
      </c>
      <c r="F29" s="175">
        <v>0</v>
      </c>
      <c r="G29" s="176">
        <f>E29*F29</f>
        <v>0</v>
      </c>
      <c r="O29" s="170">
        <v>2</v>
      </c>
      <c r="AA29" s="146">
        <v>1</v>
      </c>
      <c r="AB29" s="146">
        <v>1</v>
      </c>
      <c r="AC29" s="146">
        <v>1</v>
      </c>
      <c r="AZ29" s="146">
        <v>1</v>
      </c>
      <c r="BA29" s="146">
        <f>IF(AZ29=1,G29,0)</f>
        <v>0</v>
      </c>
      <c r="BB29" s="146">
        <f>IF(AZ29=2,G29,0)</f>
        <v>0</v>
      </c>
      <c r="BC29" s="146">
        <f>IF(AZ29=3,G29,0)</f>
        <v>0</v>
      </c>
      <c r="BD29" s="146">
        <f>IF(AZ29=4,G29,0)</f>
        <v>0</v>
      </c>
      <c r="BE29" s="146">
        <f>IF(AZ29=5,G29,0)</f>
        <v>0</v>
      </c>
      <c r="CA29" s="170">
        <v>1</v>
      </c>
      <c r="CB29" s="170">
        <v>1</v>
      </c>
      <c r="CZ29" s="146">
        <v>1.56E-3</v>
      </c>
    </row>
    <row r="30" spans="1:104">
      <c r="A30" s="177"/>
      <c r="B30" s="180"/>
      <c r="C30" s="296" t="s">
        <v>116</v>
      </c>
      <c r="D30" s="297"/>
      <c r="E30" s="181">
        <v>100</v>
      </c>
      <c r="F30" s="182"/>
      <c r="G30" s="183"/>
      <c r="M30" s="179" t="s">
        <v>116</v>
      </c>
      <c r="O30" s="170"/>
    </row>
    <row r="31" spans="1:104" ht="20.399999999999999">
      <c r="A31" s="171">
        <v>10</v>
      </c>
      <c r="B31" s="172" t="s">
        <v>117</v>
      </c>
      <c r="C31" s="173" t="s">
        <v>118</v>
      </c>
      <c r="D31" s="174" t="s">
        <v>104</v>
      </c>
      <c r="E31" s="175">
        <v>81.650000000000006</v>
      </c>
      <c r="F31" s="175">
        <v>0</v>
      </c>
      <c r="G31" s="176">
        <f>E31*F31</f>
        <v>0</v>
      </c>
      <c r="O31" s="170">
        <v>2</v>
      </c>
      <c r="AA31" s="146">
        <v>1</v>
      </c>
      <c r="AB31" s="146">
        <v>1</v>
      </c>
      <c r="AC31" s="146">
        <v>1</v>
      </c>
      <c r="AZ31" s="146">
        <v>1</v>
      </c>
      <c r="BA31" s="146">
        <f>IF(AZ31=1,G31,0)</f>
        <v>0</v>
      </c>
      <c r="BB31" s="146">
        <f>IF(AZ31=2,G31,0)</f>
        <v>0</v>
      </c>
      <c r="BC31" s="146">
        <f>IF(AZ31=3,G31,0)</f>
        <v>0</v>
      </c>
      <c r="BD31" s="146">
        <f>IF(AZ31=4,G31,0)</f>
        <v>0</v>
      </c>
      <c r="BE31" s="146">
        <f>IF(AZ31=5,G31,0)</f>
        <v>0</v>
      </c>
      <c r="CA31" s="170">
        <v>1</v>
      </c>
      <c r="CB31" s="170">
        <v>1</v>
      </c>
      <c r="CZ31" s="146">
        <v>2.3800000000000002E-3</v>
      </c>
    </row>
    <row r="32" spans="1:104">
      <c r="A32" s="177"/>
      <c r="B32" s="180"/>
      <c r="C32" s="296" t="s">
        <v>105</v>
      </c>
      <c r="D32" s="297"/>
      <c r="E32" s="181">
        <v>39.6</v>
      </c>
      <c r="F32" s="182"/>
      <c r="G32" s="183"/>
      <c r="M32" s="179" t="s">
        <v>105</v>
      </c>
      <c r="O32" s="170"/>
    </row>
    <row r="33" spans="1:104">
      <c r="A33" s="177"/>
      <c r="B33" s="180"/>
      <c r="C33" s="296" t="s">
        <v>106</v>
      </c>
      <c r="D33" s="297"/>
      <c r="E33" s="181">
        <v>35.6</v>
      </c>
      <c r="F33" s="182"/>
      <c r="G33" s="183"/>
      <c r="M33" s="179" t="s">
        <v>106</v>
      </c>
      <c r="O33" s="170"/>
    </row>
    <row r="34" spans="1:104">
      <c r="A34" s="177"/>
      <c r="B34" s="180"/>
      <c r="C34" s="296" t="s">
        <v>107</v>
      </c>
      <c r="D34" s="297"/>
      <c r="E34" s="181">
        <v>2</v>
      </c>
      <c r="F34" s="182"/>
      <c r="G34" s="183"/>
      <c r="M34" s="179" t="s">
        <v>107</v>
      </c>
      <c r="O34" s="170"/>
    </row>
    <row r="35" spans="1:104">
      <c r="A35" s="177"/>
      <c r="B35" s="180"/>
      <c r="C35" s="296" t="s">
        <v>108</v>
      </c>
      <c r="D35" s="297"/>
      <c r="E35" s="181">
        <v>4.45</v>
      </c>
      <c r="F35" s="182"/>
      <c r="G35" s="183"/>
      <c r="M35" s="179" t="s">
        <v>108</v>
      </c>
      <c r="O35" s="170"/>
    </row>
    <row r="36" spans="1:104" ht="20.399999999999999">
      <c r="A36" s="171">
        <v>11</v>
      </c>
      <c r="B36" s="172" t="s">
        <v>119</v>
      </c>
      <c r="C36" s="173" t="s">
        <v>120</v>
      </c>
      <c r="D36" s="174" t="s">
        <v>121</v>
      </c>
      <c r="E36" s="175">
        <v>50</v>
      </c>
      <c r="F36" s="175">
        <v>0</v>
      </c>
      <c r="G36" s="176">
        <f>E36*F36</f>
        <v>0</v>
      </c>
      <c r="O36" s="170">
        <v>2</v>
      </c>
      <c r="AA36" s="146">
        <v>1</v>
      </c>
      <c r="AB36" s="146">
        <v>1</v>
      </c>
      <c r="AC36" s="146">
        <v>1</v>
      </c>
      <c r="AZ36" s="146">
        <v>1</v>
      </c>
      <c r="BA36" s="146">
        <f>IF(AZ36=1,G36,0)</f>
        <v>0</v>
      </c>
      <c r="BB36" s="146">
        <f>IF(AZ36=2,G36,0)</f>
        <v>0</v>
      </c>
      <c r="BC36" s="146">
        <f>IF(AZ36=3,G36,0)</f>
        <v>0</v>
      </c>
      <c r="BD36" s="146">
        <f>IF(AZ36=4,G36,0)</f>
        <v>0</v>
      </c>
      <c r="BE36" s="146">
        <f>IF(AZ36=5,G36,0)</f>
        <v>0</v>
      </c>
      <c r="CA36" s="170">
        <v>1</v>
      </c>
      <c r="CB36" s="170">
        <v>1</v>
      </c>
      <c r="CZ36" s="146">
        <v>1.9E-3</v>
      </c>
    </row>
    <row r="37" spans="1:104">
      <c r="A37" s="177"/>
      <c r="B37" s="180"/>
      <c r="C37" s="296" t="s">
        <v>122</v>
      </c>
      <c r="D37" s="297"/>
      <c r="E37" s="181">
        <v>50</v>
      </c>
      <c r="F37" s="182"/>
      <c r="G37" s="183"/>
      <c r="M37" s="179" t="s">
        <v>122</v>
      </c>
      <c r="O37" s="170"/>
    </row>
    <row r="38" spans="1:104">
      <c r="A38" s="171">
        <v>12</v>
      </c>
      <c r="B38" s="172" t="s">
        <v>123</v>
      </c>
      <c r="C38" s="173" t="s">
        <v>124</v>
      </c>
      <c r="D38" s="174" t="s">
        <v>121</v>
      </c>
      <c r="E38" s="175">
        <v>40.825000000000003</v>
      </c>
      <c r="F38" s="175">
        <v>0</v>
      </c>
      <c r="G38" s="176">
        <f>E38*F38</f>
        <v>0</v>
      </c>
      <c r="O38" s="170">
        <v>2</v>
      </c>
      <c r="AA38" s="146">
        <v>1</v>
      </c>
      <c r="AB38" s="146">
        <v>1</v>
      </c>
      <c r="AC38" s="146">
        <v>1</v>
      </c>
      <c r="AZ38" s="146">
        <v>1</v>
      </c>
      <c r="BA38" s="146">
        <f>IF(AZ38=1,G38,0)</f>
        <v>0</v>
      </c>
      <c r="BB38" s="146">
        <f>IF(AZ38=2,G38,0)</f>
        <v>0</v>
      </c>
      <c r="BC38" s="146">
        <f>IF(AZ38=3,G38,0)</f>
        <v>0</v>
      </c>
      <c r="BD38" s="146">
        <f>IF(AZ38=4,G38,0)</f>
        <v>0</v>
      </c>
      <c r="BE38" s="146">
        <f>IF(AZ38=5,G38,0)</f>
        <v>0</v>
      </c>
      <c r="CA38" s="170">
        <v>1</v>
      </c>
      <c r="CB38" s="170">
        <v>1</v>
      </c>
      <c r="CZ38" s="146">
        <v>1.694E-2</v>
      </c>
    </row>
    <row r="39" spans="1:104">
      <c r="A39" s="177"/>
      <c r="B39" s="180"/>
      <c r="C39" s="296" t="s">
        <v>125</v>
      </c>
      <c r="D39" s="297"/>
      <c r="E39" s="181">
        <v>0</v>
      </c>
      <c r="F39" s="182"/>
      <c r="G39" s="183"/>
      <c r="M39" s="179" t="s">
        <v>125</v>
      </c>
      <c r="O39" s="170"/>
    </row>
    <row r="40" spans="1:104">
      <c r="A40" s="177"/>
      <c r="B40" s="180"/>
      <c r="C40" s="296" t="s">
        <v>126</v>
      </c>
      <c r="D40" s="297"/>
      <c r="E40" s="181">
        <v>19.8</v>
      </c>
      <c r="F40" s="182"/>
      <c r="G40" s="183"/>
      <c r="M40" s="179" t="s">
        <v>126</v>
      </c>
      <c r="O40" s="170"/>
    </row>
    <row r="41" spans="1:104">
      <c r="A41" s="177"/>
      <c r="B41" s="180"/>
      <c r="C41" s="296" t="s">
        <v>127</v>
      </c>
      <c r="D41" s="297"/>
      <c r="E41" s="181">
        <v>17.8</v>
      </c>
      <c r="F41" s="182"/>
      <c r="G41" s="183"/>
      <c r="M41" s="179" t="s">
        <v>127</v>
      </c>
      <c r="O41" s="170"/>
    </row>
    <row r="42" spans="1:104">
      <c r="A42" s="177"/>
      <c r="B42" s="180"/>
      <c r="C42" s="296" t="s">
        <v>128</v>
      </c>
      <c r="D42" s="297"/>
      <c r="E42" s="181">
        <v>1</v>
      </c>
      <c r="F42" s="182"/>
      <c r="G42" s="183"/>
      <c r="M42" s="179" t="s">
        <v>128</v>
      </c>
      <c r="O42" s="170"/>
    </row>
    <row r="43" spans="1:104">
      <c r="A43" s="177"/>
      <c r="B43" s="180"/>
      <c r="C43" s="296" t="s">
        <v>129</v>
      </c>
      <c r="D43" s="297"/>
      <c r="E43" s="181">
        <v>2.2250000000000001</v>
      </c>
      <c r="F43" s="182"/>
      <c r="G43" s="183"/>
      <c r="M43" s="179" t="s">
        <v>129</v>
      </c>
      <c r="O43" s="170"/>
    </row>
    <row r="44" spans="1:104">
      <c r="A44" s="171">
        <v>13</v>
      </c>
      <c r="B44" s="172" t="s">
        <v>130</v>
      </c>
      <c r="C44" s="173" t="s">
        <v>131</v>
      </c>
      <c r="D44" s="174" t="s">
        <v>121</v>
      </c>
      <c r="E44" s="175">
        <v>32.86</v>
      </c>
      <c r="F44" s="175">
        <v>0</v>
      </c>
      <c r="G44" s="176">
        <f>E44*F44</f>
        <v>0</v>
      </c>
      <c r="O44" s="170">
        <v>2</v>
      </c>
      <c r="AA44" s="146">
        <v>1</v>
      </c>
      <c r="AB44" s="146">
        <v>1</v>
      </c>
      <c r="AC44" s="146">
        <v>1</v>
      </c>
      <c r="AZ44" s="146">
        <v>1</v>
      </c>
      <c r="BA44" s="146">
        <f>IF(AZ44=1,G44,0)</f>
        <v>0</v>
      </c>
      <c r="BB44" s="146">
        <f>IF(AZ44=2,G44,0)</f>
        <v>0</v>
      </c>
      <c r="BC44" s="146">
        <f>IF(AZ44=3,G44,0)</f>
        <v>0</v>
      </c>
      <c r="BD44" s="146">
        <f>IF(AZ44=4,G44,0)</f>
        <v>0</v>
      </c>
      <c r="BE44" s="146">
        <f>IF(AZ44=5,G44,0)</f>
        <v>0</v>
      </c>
      <c r="CA44" s="170">
        <v>1</v>
      </c>
      <c r="CB44" s="170">
        <v>1</v>
      </c>
      <c r="CZ44" s="146">
        <v>5.3690000000000002E-2</v>
      </c>
    </row>
    <row r="45" spans="1:104">
      <c r="A45" s="177"/>
      <c r="B45" s="180"/>
      <c r="C45" s="296" t="s">
        <v>132</v>
      </c>
      <c r="D45" s="297"/>
      <c r="E45" s="181">
        <v>15.84</v>
      </c>
      <c r="F45" s="182"/>
      <c r="G45" s="183"/>
      <c r="M45" s="179" t="s">
        <v>132</v>
      </c>
      <c r="O45" s="170"/>
    </row>
    <row r="46" spans="1:104">
      <c r="A46" s="177"/>
      <c r="B46" s="180"/>
      <c r="C46" s="296" t="s">
        <v>133</v>
      </c>
      <c r="D46" s="297"/>
      <c r="E46" s="181">
        <v>14.24</v>
      </c>
      <c r="F46" s="182"/>
      <c r="G46" s="183"/>
      <c r="M46" s="179" t="s">
        <v>133</v>
      </c>
      <c r="O46" s="170"/>
    </row>
    <row r="47" spans="1:104">
      <c r="A47" s="177"/>
      <c r="B47" s="180"/>
      <c r="C47" s="296" t="s">
        <v>134</v>
      </c>
      <c r="D47" s="297"/>
      <c r="E47" s="181">
        <v>1</v>
      </c>
      <c r="F47" s="182"/>
      <c r="G47" s="183"/>
      <c r="M47" s="179" t="s">
        <v>134</v>
      </c>
      <c r="O47" s="170"/>
    </row>
    <row r="48" spans="1:104">
      <c r="A48" s="177"/>
      <c r="B48" s="180"/>
      <c r="C48" s="296" t="s">
        <v>135</v>
      </c>
      <c r="D48" s="297"/>
      <c r="E48" s="181">
        <v>1.78</v>
      </c>
      <c r="F48" s="182"/>
      <c r="G48" s="183"/>
      <c r="M48" s="179" t="s">
        <v>135</v>
      </c>
      <c r="O48" s="170"/>
    </row>
    <row r="49" spans="1:104" ht="20.399999999999999">
      <c r="A49" s="171">
        <v>14</v>
      </c>
      <c r="B49" s="172" t="s">
        <v>136</v>
      </c>
      <c r="C49" s="173" t="s">
        <v>137</v>
      </c>
      <c r="D49" s="174" t="s">
        <v>104</v>
      </c>
      <c r="E49" s="175">
        <v>159.44999999999999</v>
      </c>
      <c r="F49" s="175">
        <v>0</v>
      </c>
      <c r="G49" s="176">
        <f>E49*F49</f>
        <v>0</v>
      </c>
      <c r="O49" s="170">
        <v>2</v>
      </c>
      <c r="AA49" s="146">
        <v>1</v>
      </c>
      <c r="AB49" s="146">
        <v>1</v>
      </c>
      <c r="AC49" s="146">
        <v>1</v>
      </c>
      <c r="AZ49" s="146">
        <v>1</v>
      </c>
      <c r="BA49" s="146">
        <f>IF(AZ49=1,G49,0)</f>
        <v>0</v>
      </c>
      <c r="BB49" s="146">
        <f>IF(AZ49=2,G49,0)</f>
        <v>0</v>
      </c>
      <c r="BC49" s="146">
        <f>IF(AZ49=3,G49,0)</f>
        <v>0</v>
      </c>
      <c r="BD49" s="146">
        <f>IF(AZ49=4,G49,0)</f>
        <v>0</v>
      </c>
      <c r="BE49" s="146">
        <f>IF(AZ49=5,G49,0)</f>
        <v>0</v>
      </c>
      <c r="CA49" s="170">
        <v>1</v>
      </c>
      <c r="CB49" s="170">
        <v>1</v>
      </c>
      <c r="CZ49" s="146">
        <v>1.4999999999999999E-4</v>
      </c>
    </row>
    <row r="50" spans="1:104">
      <c r="A50" s="177"/>
      <c r="B50" s="180"/>
      <c r="C50" s="296" t="s">
        <v>138</v>
      </c>
      <c r="D50" s="297"/>
      <c r="E50" s="181">
        <v>39.6</v>
      </c>
      <c r="F50" s="182"/>
      <c r="G50" s="183"/>
      <c r="M50" s="179" t="s">
        <v>138</v>
      </c>
      <c r="O50" s="170"/>
    </row>
    <row r="51" spans="1:104">
      <c r="A51" s="177"/>
      <c r="B51" s="180"/>
      <c r="C51" s="296" t="s">
        <v>139</v>
      </c>
      <c r="D51" s="297"/>
      <c r="E51" s="181">
        <v>6.2</v>
      </c>
      <c r="F51" s="182"/>
      <c r="G51" s="183"/>
      <c r="M51" s="179" t="s">
        <v>139</v>
      </c>
      <c r="O51" s="170"/>
    </row>
    <row r="52" spans="1:104">
      <c r="A52" s="177"/>
      <c r="B52" s="180"/>
      <c r="C52" s="296" t="s">
        <v>140</v>
      </c>
      <c r="D52" s="297"/>
      <c r="E52" s="181">
        <v>33.299999999999997</v>
      </c>
      <c r="F52" s="182"/>
      <c r="G52" s="183"/>
      <c r="M52" s="179" t="s">
        <v>140</v>
      </c>
      <c r="O52" s="170"/>
    </row>
    <row r="53" spans="1:104">
      <c r="A53" s="177"/>
      <c r="B53" s="180"/>
      <c r="C53" s="296" t="s">
        <v>141</v>
      </c>
      <c r="D53" s="297"/>
      <c r="E53" s="181">
        <v>4.9000000000000004</v>
      </c>
      <c r="F53" s="182"/>
      <c r="G53" s="183"/>
      <c r="M53" s="179" t="s">
        <v>141</v>
      </c>
      <c r="O53" s="170"/>
    </row>
    <row r="54" spans="1:104">
      <c r="A54" s="177"/>
      <c r="B54" s="180"/>
      <c r="C54" s="296" t="s">
        <v>142</v>
      </c>
      <c r="D54" s="297"/>
      <c r="E54" s="181">
        <v>40.049999999999997</v>
      </c>
      <c r="F54" s="182"/>
      <c r="G54" s="183"/>
      <c r="M54" s="179" t="s">
        <v>142</v>
      </c>
      <c r="O54" s="170"/>
    </row>
    <row r="55" spans="1:104">
      <c r="A55" s="177"/>
      <c r="B55" s="180"/>
      <c r="C55" s="296" t="s">
        <v>143</v>
      </c>
      <c r="D55" s="297"/>
      <c r="E55" s="181">
        <v>33.299999999999997</v>
      </c>
      <c r="F55" s="182"/>
      <c r="G55" s="183"/>
      <c r="M55" s="179" t="s">
        <v>143</v>
      </c>
      <c r="O55" s="170"/>
    </row>
    <row r="56" spans="1:104">
      <c r="A56" s="177"/>
      <c r="B56" s="180"/>
      <c r="C56" s="296" t="s">
        <v>144</v>
      </c>
      <c r="D56" s="297"/>
      <c r="E56" s="181">
        <v>2.1</v>
      </c>
      <c r="F56" s="182"/>
      <c r="G56" s="183"/>
      <c r="M56" s="179" t="s">
        <v>144</v>
      </c>
      <c r="O56" s="170"/>
    </row>
    <row r="57" spans="1:104">
      <c r="A57" s="184"/>
      <c r="B57" s="185" t="s">
        <v>74</v>
      </c>
      <c r="C57" s="186" t="str">
        <f>CONCATENATE(B26," ",C26)</f>
        <v>61 Upravy povrchů vnitřní</v>
      </c>
      <c r="D57" s="187"/>
      <c r="E57" s="188"/>
      <c r="F57" s="189"/>
      <c r="G57" s="190">
        <f>SUM(G26:G56)</f>
        <v>0</v>
      </c>
      <c r="O57" s="170">
        <v>4</v>
      </c>
      <c r="BA57" s="191">
        <f>SUM(BA26:BA56)</f>
        <v>0</v>
      </c>
      <c r="BB57" s="191">
        <f>SUM(BB26:BB56)</f>
        <v>0</v>
      </c>
      <c r="BC57" s="191">
        <f>SUM(BC26:BC56)</f>
        <v>0</v>
      </c>
      <c r="BD57" s="191">
        <f>SUM(BD26:BD56)</f>
        <v>0</v>
      </c>
      <c r="BE57" s="191">
        <f>SUM(BE26:BE56)</f>
        <v>0</v>
      </c>
    </row>
    <row r="58" spans="1:104">
      <c r="A58" s="163" t="s">
        <v>73</v>
      </c>
      <c r="B58" s="164" t="s">
        <v>145</v>
      </c>
      <c r="C58" s="165" t="s">
        <v>146</v>
      </c>
      <c r="D58" s="166"/>
      <c r="E58" s="167"/>
      <c r="F58" s="167"/>
      <c r="G58" s="168"/>
      <c r="H58" s="169"/>
      <c r="I58" s="169"/>
      <c r="O58" s="170">
        <v>1</v>
      </c>
    </row>
    <row r="59" spans="1:104">
      <c r="A59" s="171">
        <v>15</v>
      </c>
      <c r="B59" s="172" t="s">
        <v>147</v>
      </c>
      <c r="C59" s="173" t="s">
        <v>148</v>
      </c>
      <c r="D59" s="174" t="s">
        <v>121</v>
      </c>
      <c r="E59" s="175">
        <v>68.915000000000006</v>
      </c>
      <c r="F59" s="175">
        <v>0</v>
      </c>
      <c r="G59" s="176">
        <f>E59*F59</f>
        <v>0</v>
      </c>
      <c r="O59" s="170">
        <v>2</v>
      </c>
      <c r="AA59" s="146">
        <v>1</v>
      </c>
      <c r="AB59" s="146">
        <v>1</v>
      </c>
      <c r="AC59" s="146">
        <v>1</v>
      </c>
      <c r="AZ59" s="146">
        <v>1</v>
      </c>
      <c r="BA59" s="146">
        <f>IF(AZ59=1,G59,0)</f>
        <v>0</v>
      </c>
      <c r="BB59" s="146">
        <f>IF(AZ59=2,G59,0)</f>
        <v>0</v>
      </c>
      <c r="BC59" s="146">
        <f>IF(AZ59=3,G59,0)</f>
        <v>0</v>
      </c>
      <c r="BD59" s="146">
        <f>IF(AZ59=4,G59,0)</f>
        <v>0</v>
      </c>
      <c r="BE59" s="146">
        <f>IF(AZ59=5,G59,0)</f>
        <v>0</v>
      </c>
      <c r="CA59" s="170">
        <v>1</v>
      </c>
      <c r="CB59" s="170">
        <v>1</v>
      </c>
      <c r="CZ59" s="146">
        <v>4.0000000000000003E-5</v>
      </c>
    </row>
    <row r="60" spans="1:104">
      <c r="A60" s="177"/>
      <c r="B60" s="180"/>
      <c r="C60" s="296" t="s">
        <v>149</v>
      </c>
      <c r="D60" s="297"/>
      <c r="E60" s="181">
        <v>13.94</v>
      </c>
      <c r="F60" s="182"/>
      <c r="G60" s="183"/>
      <c r="M60" s="179" t="s">
        <v>149</v>
      </c>
      <c r="O60" s="170"/>
    </row>
    <row r="61" spans="1:104">
      <c r="A61" s="177"/>
      <c r="B61" s="180"/>
      <c r="C61" s="296" t="s">
        <v>150</v>
      </c>
      <c r="D61" s="297"/>
      <c r="E61" s="181">
        <v>3.1850000000000001</v>
      </c>
      <c r="F61" s="182"/>
      <c r="G61" s="183"/>
      <c r="M61" s="179" t="s">
        <v>150</v>
      </c>
      <c r="O61" s="170"/>
    </row>
    <row r="62" spans="1:104">
      <c r="A62" s="177"/>
      <c r="B62" s="180"/>
      <c r="C62" s="296" t="s">
        <v>151</v>
      </c>
      <c r="D62" s="297"/>
      <c r="E62" s="181">
        <v>17.835000000000001</v>
      </c>
      <c r="F62" s="182"/>
      <c r="G62" s="183"/>
      <c r="M62" s="179" t="s">
        <v>151</v>
      </c>
      <c r="O62" s="170"/>
    </row>
    <row r="63" spans="1:104">
      <c r="A63" s="177"/>
      <c r="B63" s="180"/>
      <c r="C63" s="296" t="s">
        <v>152</v>
      </c>
      <c r="D63" s="297"/>
      <c r="E63" s="181">
        <v>1.8</v>
      </c>
      <c r="F63" s="182"/>
      <c r="G63" s="183"/>
      <c r="M63" s="179" t="s">
        <v>152</v>
      </c>
      <c r="O63" s="170"/>
    </row>
    <row r="64" spans="1:104">
      <c r="A64" s="177"/>
      <c r="B64" s="180"/>
      <c r="C64" s="296" t="s">
        <v>153</v>
      </c>
      <c r="D64" s="297"/>
      <c r="E64" s="181">
        <v>13.77</v>
      </c>
      <c r="F64" s="182"/>
      <c r="G64" s="183"/>
      <c r="M64" s="179" t="s">
        <v>153</v>
      </c>
      <c r="O64" s="170"/>
    </row>
    <row r="65" spans="1:104">
      <c r="A65" s="177"/>
      <c r="B65" s="180"/>
      <c r="C65" s="296" t="s">
        <v>154</v>
      </c>
      <c r="D65" s="297"/>
      <c r="E65" s="181">
        <v>17.835000000000001</v>
      </c>
      <c r="F65" s="182"/>
      <c r="G65" s="183"/>
      <c r="M65" s="179" t="s">
        <v>154</v>
      </c>
      <c r="O65" s="170"/>
    </row>
    <row r="66" spans="1:104">
      <c r="A66" s="177"/>
      <c r="B66" s="180"/>
      <c r="C66" s="296" t="s">
        <v>155</v>
      </c>
      <c r="D66" s="297"/>
      <c r="E66" s="181">
        <v>0.55000000000000004</v>
      </c>
      <c r="F66" s="182"/>
      <c r="G66" s="183"/>
      <c r="M66" s="179" t="s">
        <v>155</v>
      </c>
      <c r="O66" s="170"/>
    </row>
    <row r="67" spans="1:104">
      <c r="A67" s="171">
        <v>16</v>
      </c>
      <c r="B67" s="172" t="s">
        <v>156</v>
      </c>
      <c r="C67" s="173" t="s">
        <v>157</v>
      </c>
      <c r="D67" s="174" t="s">
        <v>121</v>
      </c>
      <c r="E67" s="175">
        <v>539.21159999999998</v>
      </c>
      <c r="F67" s="175">
        <v>0</v>
      </c>
      <c r="G67" s="176">
        <f>E67*F67</f>
        <v>0</v>
      </c>
      <c r="O67" s="170">
        <v>2</v>
      </c>
      <c r="AA67" s="146">
        <v>1</v>
      </c>
      <c r="AB67" s="146">
        <v>1</v>
      </c>
      <c r="AC67" s="146">
        <v>1</v>
      </c>
      <c r="AZ67" s="146">
        <v>1</v>
      </c>
      <c r="BA67" s="146">
        <f>IF(AZ67=1,G67,0)</f>
        <v>0</v>
      </c>
      <c r="BB67" s="146">
        <f>IF(AZ67=2,G67,0)</f>
        <v>0</v>
      </c>
      <c r="BC67" s="146">
        <f>IF(AZ67=3,G67,0)</f>
        <v>0</v>
      </c>
      <c r="BD67" s="146">
        <f>IF(AZ67=4,G67,0)</f>
        <v>0</v>
      </c>
      <c r="BE67" s="146">
        <f>IF(AZ67=5,G67,0)</f>
        <v>0</v>
      </c>
      <c r="CA67" s="170">
        <v>1</v>
      </c>
      <c r="CB67" s="170">
        <v>1</v>
      </c>
      <c r="CZ67" s="146">
        <v>1.6000000000000001E-4</v>
      </c>
    </row>
    <row r="68" spans="1:104">
      <c r="A68" s="177"/>
      <c r="B68" s="180"/>
      <c r="C68" s="296" t="s">
        <v>158</v>
      </c>
      <c r="D68" s="297"/>
      <c r="E68" s="181">
        <v>449.8</v>
      </c>
      <c r="F68" s="182"/>
      <c r="G68" s="183"/>
      <c r="M68" s="179" t="s">
        <v>158</v>
      </c>
      <c r="O68" s="170"/>
    </row>
    <row r="69" spans="1:104">
      <c r="A69" s="177"/>
      <c r="B69" s="180"/>
      <c r="C69" s="296" t="s">
        <v>159</v>
      </c>
      <c r="D69" s="297"/>
      <c r="E69" s="181">
        <v>16.100000000000001</v>
      </c>
      <c r="F69" s="182"/>
      <c r="G69" s="183"/>
      <c r="M69" s="179" t="s">
        <v>159</v>
      </c>
      <c r="O69" s="170"/>
    </row>
    <row r="70" spans="1:104">
      <c r="A70" s="177"/>
      <c r="B70" s="180"/>
      <c r="C70" s="296" t="s">
        <v>160</v>
      </c>
      <c r="D70" s="297"/>
      <c r="E70" s="181">
        <v>92.105599999999995</v>
      </c>
      <c r="F70" s="182"/>
      <c r="G70" s="183"/>
      <c r="M70" s="179" t="s">
        <v>160</v>
      </c>
      <c r="O70" s="170"/>
    </row>
    <row r="71" spans="1:104">
      <c r="A71" s="177"/>
      <c r="B71" s="180"/>
      <c r="C71" s="296" t="s">
        <v>161</v>
      </c>
      <c r="D71" s="297"/>
      <c r="E71" s="181">
        <v>45.192</v>
      </c>
      <c r="F71" s="182"/>
      <c r="G71" s="183"/>
      <c r="M71" s="179" t="s">
        <v>161</v>
      </c>
      <c r="O71" s="170"/>
    </row>
    <row r="72" spans="1:104">
      <c r="A72" s="177"/>
      <c r="B72" s="180"/>
      <c r="C72" s="296" t="s">
        <v>162</v>
      </c>
      <c r="D72" s="297"/>
      <c r="E72" s="181">
        <v>-22.385999999999999</v>
      </c>
      <c r="F72" s="182"/>
      <c r="G72" s="183"/>
      <c r="M72" s="179" t="s">
        <v>162</v>
      </c>
      <c r="O72" s="170"/>
    </row>
    <row r="73" spans="1:104">
      <c r="A73" s="177"/>
      <c r="B73" s="180"/>
      <c r="C73" s="296" t="s">
        <v>163</v>
      </c>
      <c r="D73" s="297"/>
      <c r="E73" s="181">
        <v>-32</v>
      </c>
      <c r="F73" s="182"/>
      <c r="G73" s="183"/>
      <c r="M73" s="179" t="s">
        <v>163</v>
      </c>
      <c r="O73" s="170"/>
    </row>
    <row r="74" spans="1:104">
      <c r="A74" s="177"/>
      <c r="B74" s="180"/>
      <c r="C74" s="296" t="s">
        <v>164</v>
      </c>
      <c r="D74" s="297"/>
      <c r="E74" s="181">
        <v>-9.6</v>
      </c>
      <c r="F74" s="182"/>
      <c r="G74" s="183"/>
      <c r="M74" s="179" t="s">
        <v>164</v>
      </c>
      <c r="O74" s="170"/>
    </row>
    <row r="75" spans="1:104">
      <c r="A75" s="171">
        <v>17</v>
      </c>
      <c r="B75" s="172" t="s">
        <v>165</v>
      </c>
      <c r="C75" s="173" t="s">
        <v>166</v>
      </c>
      <c r="D75" s="174" t="s">
        <v>104</v>
      </c>
      <c r="E75" s="175">
        <v>56.5</v>
      </c>
      <c r="F75" s="175">
        <v>0</v>
      </c>
      <c r="G75" s="176">
        <f>E75*F75</f>
        <v>0</v>
      </c>
      <c r="O75" s="170">
        <v>2</v>
      </c>
      <c r="AA75" s="146">
        <v>1</v>
      </c>
      <c r="AB75" s="146">
        <v>1</v>
      </c>
      <c r="AC75" s="146">
        <v>1</v>
      </c>
      <c r="AZ75" s="146">
        <v>1</v>
      </c>
      <c r="BA75" s="146">
        <f>IF(AZ75=1,G75,0)</f>
        <v>0</v>
      </c>
      <c r="BB75" s="146">
        <f>IF(AZ75=2,G75,0)</f>
        <v>0</v>
      </c>
      <c r="BC75" s="146">
        <f>IF(AZ75=3,G75,0)</f>
        <v>0</v>
      </c>
      <c r="BD75" s="146">
        <f>IF(AZ75=4,G75,0)</f>
        <v>0</v>
      </c>
      <c r="BE75" s="146">
        <f>IF(AZ75=5,G75,0)</f>
        <v>0</v>
      </c>
      <c r="CA75" s="170">
        <v>1</v>
      </c>
      <c r="CB75" s="170">
        <v>1</v>
      </c>
      <c r="CZ75" s="146">
        <v>6.0000000000000002E-5</v>
      </c>
    </row>
    <row r="76" spans="1:104">
      <c r="A76" s="177"/>
      <c r="B76" s="180"/>
      <c r="C76" s="296" t="s">
        <v>167</v>
      </c>
      <c r="D76" s="297"/>
      <c r="E76" s="181">
        <v>52</v>
      </c>
      <c r="F76" s="182"/>
      <c r="G76" s="183"/>
      <c r="M76" s="179" t="s">
        <v>167</v>
      </c>
      <c r="O76" s="170"/>
    </row>
    <row r="77" spans="1:104">
      <c r="A77" s="177"/>
      <c r="B77" s="180"/>
      <c r="C77" s="296" t="s">
        <v>168</v>
      </c>
      <c r="D77" s="297"/>
      <c r="E77" s="181">
        <v>4.5</v>
      </c>
      <c r="F77" s="182"/>
      <c r="G77" s="183"/>
      <c r="M77" s="179" t="s">
        <v>168</v>
      </c>
      <c r="O77" s="170"/>
    </row>
    <row r="78" spans="1:104">
      <c r="A78" s="171">
        <v>18</v>
      </c>
      <c r="B78" s="172" t="s">
        <v>169</v>
      </c>
      <c r="C78" s="173" t="s">
        <v>170</v>
      </c>
      <c r="D78" s="174" t="s">
        <v>104</v>
      </c>
      <c r="E78" s="175">
        <v>16.7</v>
      </c>
      <c r="F78" s="175">
        <v>0</v>
      </c>
      <c r="G78" s="176">
        <f>E78*F78</f>
        <v>0</v>
      </c>
      <c r="O78" s="170">
        <v>2</v>
      </c>
      <c r="AA78" s="146">
        <v>1</v>
      </c>
      <c r="AB78" s="146">
        <v>1</v>
      </c>
      <c r="AC78" s="146">
        <v>1</v>
      </c>
      <c r="AZ78" s="146">
        <v>1</v>
      </c>
      <c r="BA78" s="146">
        <f>IF(AZ78=1,G78,0)</f>
        <v>0</v>
      </c>
      <c r="BB78" s="146">
        <f>IF(AZ78=2,G78,0)</f>
        <v>0</v>
      </c>
      <c r="BC78" s="146">
        <f>IF(AZ78=3,G78,0)</f>
        <v>0</v>
      </c>
      <c r="BD78" s="146">
        <f>IF(AZ78=4,G78,0)</f>
        <v>0</v>
      </c>
      <c r="BE78" s="146">
        <f>IF(AZ78=5,G78,0)</f>
        <v>0</v>
      </c>
      <c r="CA78" s="170">
        <v>1</v>
      </c>
      <c r="CB78" s="170">
        <v>1</v>
      </c>
      <c r="CZ78" s="146">
        <v>5.1000000000000004E-4</v>
      </c>
    </row>
    <row r="79" spans="1:104">
      <c r="A79" s="177"/>
      <c r="B79" s="180"/>
      <c r="C79" s="296" t="s">
        <v>171</v>
      </c>
      <c r="D79" s="297"/>
      <c r="E79" s="181">
        <v>16.7</v>
      </c>
      <c r="F79" s="182"/>
      <c r="G79" s="183"/>
      <c r="M79" s="179" t="s">
        <v>171</v>
      </c>
      <c r="O79" s="170"/>
    </row>
    <row r="80" spans="1:104" ht="20.399999999999999">
      <c r="A80" s="171">
        <v>19</v>
      </c>
      <c r="B80" s="172" t="s">
        <v>172</v>
      </c>
      <c r="C80" s="173" t="s">
        <v>173</v>
      </c>
      <c r="D80" s="174" t="s">
        <v>121</v>
      </c>
      <c r="E80" s="175">
        <v>378.78500000000003</v>
      </c>
      <c r="F80" s="175">
        <v>0</v>
      </c>
      <c r="G80" s="176">
        <f>E80*F80</f>
        <v>0</v>
      </c>
      <c r="O80" s="170">
        <v>2</v>
      </c>
      <c r="AA80" s="146">
        <v>1</v>
      </c>
      <c r="AB80" s="146">
        <v>1</v>
      </c>
      <c r="AC80" s="146">
        <v>1</v>
      </c>
      <c r="AZ80" s="146">
        <v>1</v>
      </c>
      <c r="BA80" s="146">
        <f>IF(AZ80=1,G80,0)</f>
        <v>0</v>
      </c>
      <c r="BB80" s="146">
        <f>IF(AZ80=2,G80,0)</f>
        <v>0</v>
      </c>
      <c r="BC80" s="146">
        <f>IF(AZ80=3,G80,0)</f>
        <v>0</v>
      </c>
      <c r="BD80" s="146">
        <f>IF(AZ80=4,G80,0)</f>
        <v>0</v>
      </c>
      <c r="BE80" s="146">
        <f>IF(AZ80=5,G80,0)</f>
        <v>0</v>
      </c>
      <c r="CA80" s="170">
        <v>1</v>
      </c>
      <c r="CB80" s="170">
        <v>1</v>
      </c>
      <c r="CZ80" s="146">
        <v>1.4080000000000001E-2</v>
      </c>
    </row>
    <row r="81" spans="1:104">
      <c r="A81" s="177"/>
      <c r="B81" s="178"/>
      <c r="C81" s="298"/>
      <c r="D81" s="299"/>
      <c r="E81" s="299"/>
      <c r="F81" s="299"/>
      <c r="G81" s="300"/>
      <c r="L81" s="179"/>
      <c r="O81" s="170">
        <v>3</v>
      </c>
    </row>
    <row r="82" spans="1:104">
      <c r="A82" s="177"/>
      <c r="B82" s="180"/>
      <c r="C82" s="296" t="s">
        <v>174</v>
      </c>
      <c r="D82" s="297"/>
      <c r="E82" s="181">
        <v>434.2</v>
      </c>
      <c r="F82" s="182"/>
      <c r="G82" s="183"/>
      <c r="M82" s="179" t="s">
        <v>174</v>
      </c>
      <c r="O82" s="170"/>
    </row>
    <row r="83" spans="1:104">
      <c r="A83" s="177"/>
      <c r="B83" s="180"/>
      <c r="C83" s="296" t="s">
        <v>175</v>
      </c>
      <c r="D83" s="297"/>
      <c r="E83" s="181">
        <v>13.5</v>
      </c>
      <c r="F83" s="182"/>
      <c r="G83" s="183"/>
      <c r="M83" s="179" t="s">
        <v>175</v>
      </c>
      <c r="O83" s="170"/>
    </row>
    <row r="84" spans="1:104">
      <c r="A84" s="177"/>
      <c r="B84" s="180"/>
      <c r="C84" s="296" t="s">
        <v>176</v>
      </c>
      <c r="D84" s="297"/>
      <c r="E84" s="181">
        <v>-68.915000000000006</v>
      </c>
      <c r="F84" s="182"/>
      <c r="G84" s="183"/>
      <c r="M84" s="179" t="s">
        <v>176</v>
      </c>
      <c r="O84" s="170"/>
    </row>
    <row r="85" spans="1:104" ht="20.399999999999999">
      <c r="A85" s="171">
        <v>20</v>
      </c>
      <c r="B85" s="172" t="s">
        <v>177</v>
      </c>
      <c r="C85" s="173" t="s">
        <v>178</v>
      </c>
      <c r="D85" s="174" t="s">
        <v>121</v>
      </c>
      <c r="E85" s="175">
        <v>31.89</v>
      </c>
      <c r="F85" s="175">
        <v>0</v>
      </c>
      <c r="G85" s="176">
        <f>E85*F85</f>
        <v>0</v>
      </c>
      <c r="O85" s="170">
        <v>2</v>
      </c>
      <c r="AA85" s="146">
        <v>1</v>
      </c>
      <c r="AB85" s="146">
        <v>1</v>
      </c>
      <c r="AC85" s="146">
        <v>1</v>
      </c>
      <c r="AZ85" s="146">
        <v>1</v>
      </c>
      <c r="BA85" s="146">
        <f>IF(AZ85=1,G85,0)</f>
        <v>0</v>
      </c>
      <c r="BB85" s="146">
        <f>IF(AZ85=2,G85,0)</f>
        <v>0</v>
      </c>
      <c r="BC85" s="146">
        <f>IF(AZ85=3,G85,0)</f>
        <v>0</v>
      </c>
      <c r="BD85" s="146">
        <f>IF(AZ85=4,G85,0)</f>
        <v>0</v>
      </c>
      <c r="BE85" s="146">
        <f>IF(AZ85=5,G85,0)</f>
        <v>0</v>
      </c>
      <c r="CA85" s="170">
        <v>1</v>
      </c>
      <c r="CB85" s="170">
        <v>1</v>
      </c>
      <c r="CZ85" s="146">
        <v>1.328E-2</v>
      </c>
    </row>
    <row r="86" spans="1:104">
      <c r="A86" s="177"/>
      <c r="B86" s="180"/>
      <c r="C86" s="296" t="s">
        <v>179</v>
      </c>
      <c r="D86" s="297"/>
      <c r="E86" s="181">
        <v>7.92</v>
      </c>
      <c r="F86" s="182"/>
      <c r="G86" s="183"/>
      <c r="M86" s="179" t="s">
        <v>179</v>
      </c>
      <c r="O86" s="170"/>
    </row>
    <row r="87" spans="1:104">
      <c r="A87" s="177"/>
      <c r="B87" s="180"/>
      <c r="C87" s="296" t="s">
        <v>180</v>
      </c>
      <c r="D87" s="297"/>
      <c r="E87" s="181">
        <v>1.24</v>
      </c>
      <c r="F87" s="182"/>
      <c r="G87" s="183"/>
      <c r="M87" s="179" t="s">
        <v>180</v>
      </c>
      <c r="O87" s="170"/>
    </row>
    <row r="88" spans="1:104">
      <c r="A88" s="177"/>
      <c r="B88" s="180"/>
      <c r="C88" s="296" t="s">
        <v>181</v>
      </c>
      <c r="D88" s="297"/>
      <c r="E88" s="181">
        <v>6.66</v>
      </c>
      <c r="F88" s="182"/>
      <c r="G88" s="183"/>
      <c r="M88" s="179" t="s">
        <v>181</v>
      </c>
      <c r="O88" s="170"/>
    </row>
    <row r="89" spans="1:104">
      <c r="A89" s="177"/>
      <c r="B89" s="180"/>
      <c r="C89" s="296" t="s">
        <v>182</v>
      </c>
      <c r="D89" s="297"/>
      <c r="E89" s="181">
        <v>0.98</v>
      </c>
      <c r="F89" s="182"/>
      <c r="G89" s="183"/>
      <c r="M89" s="179" t="s">
        <v>182</v>
      </c>
      <c r="O89" s="170"/>
    </row>
    <row r="90" spans="1:104">
      <c r="A90" s="177"/>
      <c r="B90" s="180"/>
      <c r="C90" s="296" t="s">
        <v>183</v>
      </c>
      <c r="D90" s="297"/>
      <c r="E90" s="181">
        <v>8.01</v>
      </c>
      <c r="F90" s="182"/>
      <c r="G90" s="183"/>
      <c r="M90" s="179" t="s">
        <v>183</v>
      </c>
      <c r="O90" s="170"/>
    </row>
    <row r="91" spans="1:104">
      <c r="A91" s="177"/>
      <c r="B91" s="180"/>
      <c r="C91" s="296" t="s">
        <v>184</v>
      </c>
      <c r="D91" s="297"/>
      <c r="E91" s="181">
        <v>6.66</v>
      </c>
      <c r="F91" s="182"/>
      <c r="G91" s="183"/>
      <c r="M91" s="179" t="s">
        <v>184</v>
      </c>
      <c r="O91" s="170"/>
    </row>
    <row r="92" spans="1:104">
      <c r="A92" s="177"/>
      <c r="B92" s="180"/>
      <c r="C92" s="296" t="s">
        <v>185</v>
      </c>
      <c r="D92" s="297"/>
      <c r="E92" s="181">
        <v>0.42</v>
      </c>
      <c r="F92" s="182"/>
      <c r="G92" s="183"/>
      <c r="M92" s="179" t="s">
        <v>185</v>
      </c>
      <c r="O92" s="170"/>
    </row>
    <row r="93" spans="1:104">
      <c r="A93" s="171">
        <v>21</v>
      </c>
      <c r="B93" s="172" t="s">
        <v>186</v>
      </c>
      <c r="C93" s="173" t="s">
        <v>187</v>
      </c>
      <c r="D93" s="174" t="s">
        <v>121</v>
      </c>
      <c r="E93" s="175">
        <v>7.03</v>
      </c>
      <c r="F93" s="175">
        <v>0</v>
      </c>
      <c r="G93" s="176">
        <f>E93*F93</f>
        <v>0</v>
      </c>
      <c r="O93" s="170">
        <v>2</v>
      </c>
      <c r="AA93" s="146">
        <v>1</v>
      </c>
      <c r="AB93" s="146">
        <v>1</v>
      </c>
      <c r="AC93" s="146">
        <v>1</v>
      </c>
      <c r="AZ93" s="146">
        <v>1</v>
      </c>
      <c r="BA93" s="146">
        <f>IF(AZ93=1,G93,0)</f>
        <v>0</v>
      </c>
      <c r="BB93" s="146">
        <f>IF(AZ93=2,G93,0)</f>
        <v>0</v>
      </c>
      <c r="BC93" s="146">
        <f>IF(AZ93=3,G93,0)</f>
        <v>0</v>
      </c>
      <c r="BD93" s="146">
        <f>IF(AZ93=4,G93,0)</f>
        <v>0</v>
      </c>
      <c r="BE93" s="146">
        <f>IF(AZ93=5,G93,0)</f>
        <v>0</v>
      </c>
      <c r="CA93" s="170">
        <v>1</v>
      </c>
      <c r="CB93" s="170">
        <v>1</v>
      </c>
      <c r="CZ93" s="146">
        <v>9.2999999999999992E-3</v>
      </c>
    </row>
    <row r="94" spans="1:104">
      <c r="A94" s="177"/>
      <c r="B94" s="180"/>
      <c r="C94" s="296" t="s">
        <v>188</v>
      </c>
      <c r="D94" s="297"/>
      <c r="E94" s="181">
        <v>1.36</v>
      </c>
      <c r="F94" s="182"/>
      <c r="G94" s="183"/>
      <c r="M94" s="179" t="s">
        <v>188</v>
      </c>
      <c r="O94" s="170"/>
    </row>
    <row r="95" spans="1:104">
      <c r="A95" s="177"/>
      <c r="B95" s="180"/>
      <c r="C95" s="296" t="s">
        <v>189</v>
      </c>
      <c r="D95" s="297"/>
      <c r="E95" s="181">
        <v>0.26</v>
      </c>
      <c r="F95" s="182"/>
      <c r="G95" s="183"/>
      <c r="M95" s="179" t="s">
        <v>189</v>
      </c>
      <c r="O95" s="170"/>
    </row>
    <row r="96" spans="1:104">
      <c r="A96" s="177"/>
      <c r="B96" s="180"/>
      <c r="C96" s="296" t="s">
        <v>190</v>
      </c>
      <c r="D96" s="297"/>
      <c r="E96" s="181">
        <v>1.74</v>
      </c>
      <c r="F96" s="182"/>
      <c r="G96" s="183"/>
      <c r="M96" s="179" t="s">
        <v>190</v>
      </c>
      <c r="O96" s="170"/>
    </row>
    <row r="97" spans="1:104">
      <c r="A97" s="177"/>
      <c r="B97" s="180"/>
      <c r="C97" s="296" t="s">
        <v>191</v>
      </c>
      <c r="D97" s="297"/>
      <c r="E97" s="181">
        <v>0.18</v>
      </c>
      <c r="F97" s="182"/>
      <c r="G97" s="183"/>
      <c r="M97" s="179" t="s">
        <v>191</v>
      </c>
      <c r="O97" s="170"/>
    </row>
    <row r="98" spans="1:104">
      <c r="A98" s="177"/>
      <c r="B98" s="180"/>
      <c r="C98" s="296" t="s">
        <v>192</v>
      </c>
      <c r="D98" s="297"/>
      <c r="E98" s="181">
        <v>1.53</v>
      </c>
      <c r="F98" s="182"/>
      <c r="G98" s="183"/>
      <c r="M98" s="179" t="s">
        <v>192</v>
      </c>
      <c r="O98" s="170"/>
    </row>
    <row r="99" spans="1:104">
      <c r="A99" s="177"/>
      <c r="B99" s="180"/>
      <c r="C99" s="296" t="s">
        <v>193</v>
      </c>
      <c r="D99" s="297"/>
      <c r="E99" s="181">
        <v>1.74</v>
      </c>
      <c r="F99" s="182"/>
      <c r="G99" s="183"/>
      <c r="M99" s="179" t="s">
        <v>193</v>
      </c>
      <c r="O99" s="170"/>
    </row>
    <row r="100" spans="1:104">
      <c r="A100" s="177"/>
      <c r="B100" s="180"/>
      <c r="C100" s="296" t="s">
        <v>194</v>
      </c>
      <c r="D100" s="297"/>
      <c r="E100" s="181">
        <v>0.22</v>
      </c>
      <c r="F100" s="182"/>
      <c r="G100" s="183"/>
      <c r="M100" s="179" t="s">
        <v>194</v>
      </c>
      <c r="O100" s="170"/>
    </row>
    <row r="101" spans="1:104" ht="20.399999999999999">
      <c r="A101" s="171">
        <v>22</v>
      </c>
      <c r="B101" s="172" t="s">
        <v>195</v>
      </c>
      <c r="C101" s="173" t="s">
        <v>196</v>
      </c>
      <c r="D101" s="174" t="s">
        <v>121</v>
      </c>
      <c r="E101" s="175">
        <v>16.47</v>
      </c>
      <c r="F101" s="175">
        <v>0</v>
      </c>
      <c r="G101" s="176">
        <f>E101*F101</f>
        <v>0</v>
      </c>
      <c r="O101" s="170">
        <v>2</v>
      </c>
      <c r="AA101" s="146">
        <v>1</v>
      </c>
      <c r="AB101" s="146">
        <v>1</v>
      </c>
      <c r="AC101" s="146">
        <v>1</v>
      </c>
      <c r="AZ101" s="146">
        <v>1</v>
      </c>
      <c r="BA101" s="146">
        <f>IF(AZ101=1,G101,0)</f>
        <v>0</v>
      </c>
      <c r="BB101" s="146">
        <f>IF(AZ101=2,G101,0)</f>
        <v>0</v>
      </c>
      <c r="BC101" s="146">
        <f>IF(AZ101=3,G101,0)</f>
        <v>0</v>
      </c>
      <c r="BD101" s="146">
        <f>IF(AZ101=4,G101,0)</f>
        <v>0</v>
      </c>
      <c r="BE101" s="146">
        <f>IF(AZ101=5,G101,0)</f>
        <v>0</v>
      </c>
      <c r="CA101" s="170">
        <v>1</v>
      </c>
      <c r="CB101" s="170">
        <v>1</v>
      </c>
      <c r="CZ101" s="146">
        <v>2.6100000000000002E-2</v>
      </c>
    </row>
    <row r="102" spans="1:104">
      <c r="A102" s="177"/>
      <c r="B102" s="180"/>
      <c r="C102" s="296" t="s">
        <v>197</v>
      </c>
      <c r="D102" s="297"/>
      <c r="E102" s="181">
        <v>16.47</v>
      </c>
      <c r="F102" s="182"/>
      <c r="G102" s="183"/>
      <c r="M102" s="179" t="s">
        <v>197</v>
      </c>
      <c r="O102" s="170"/>
    </row>
    <row r="103" spans="1:104" ht="20.399999999999999">
      <c r="A103" s="171">
        <v>23</v>
      </c>
      <c r="B103" s="172" t="s">
        <v>198</v>
      </c>
      <c r="C103" s="173" t="s">
        <v>199</v>
      </c>
      <c r="D103" s="174" t="s">
        <v>121</v>
      </c>
      <c r="E103" s="175">
        <v>104.44159999999999</v>
      </c>
      <c r="F103" s="175">
        <v>0</v>
      </c>
      <c r="G103" s="176">
        <f>E103*F103</f>
        <v>0</v>
      </c>
      <c r="O103" s="170">
        <v>2</v>
      </c>
      <c r="AA103" s="146">
        <v>1</v>
      </c>
      <c r="AB103" s="146">
        <v>1</v>
      </c>
      <c r="AC103" s="146">
        <v>1</v>
      </c>
      <c r="AZ103" s="146">
        <v>1</v>
      </c>
      <c r="BA103" s="146">
        <f>IF(AZ103=1,G103,0)</f>
        <v>0</v>
      </c>
      <c r="BB103" s="146">
        <f>IF(AZ103=2,G103,0)</f>
        <v>0</v>
      </c>
      <c r="BC103" s="146">
        <f>IF(AZ103=3,G103,0)</f>
        <v>0</v>
      </c>
      <c r="BD103" s="146">
        <f>IF(AZ103=4,G103,0)</f>
        <v>0</v>
      </c>
      <c r="BE103" s="146">
        <f>IF(AZ103=5,G103,0)</f>
        <v>0</v>
      </c>
      <c r="CA103" s="170">
        <v>1</v>
      </c>
      <c r="CB103" s="170">
        <v>1</v>
      </c>
      <c r="CZ103" s="146">
        <v>4.1450000000000001E-2</v>
      </c>
    </row>
    <row r="104" spans="1:104">
      <c r="A104" s="177"/>
      <c r="B104" s="180"/>
      <c r="C104" s="296" t="s">
        <v>200</v>
      </c>
      <c r="D104" s="297"/>
      <c r="E104" s="181">
        <v>15.03</v>
      </c>
      <c r="F104" s="182"/>
      <c r="G104" s="183"/>
      <c r="M104" s="179" t="s">
        <v>200</v>
      </c>
      <c r="O104" s="170"/>
    </row>
    <row r="105" spans="1:104">
      <c r="A105" s="177"/>
      <c r="B105" s="180"/>
      <c r="C105" s="296" t="s">
        <v>159</v>
      </c>
      <c r="D105" s="297"/>
      <c r="E105" s="181">
        <v>16.100000000000001</v>
      </c>
      <c r="F105" s="182"/>
      <c r="G105" s="183"/>
      <c r="M105" s="179" t="s">
        <v>159</v>
      </c>
      <c r="O105" s="170"/>
    </row>
    <row r="106" spans="1:104">
      <c r="A106" s="177"/>
      <c r="B106" s="180"/>
      <c r="C106" s="296" t="s">
        <v>160</v>
      </c>
      <c r="D106" s="297"/>
      <c r="E106" s="181">
        <v>92.105599999999995</v>
      </c>
      <c r="F106" s="182"/>
      <c r="G106" s="183"/>
      <c r="M106" s="179" t="s">
        <v>160</v>
      </c>
      <c r="O106" s="170"/>
    </row>
    <row r="107" spans="1:104">
      <c r="A107" s="177"/>
      <c r="B107" s="180"/>
      <c r="C107" s="296" t="s">
        <v>161</v>
      </c>
      <c r="D107" s="297"/>
      <c r="E107" s="181">
        <v>45.192</v>
      </c>
      <c r="F107" s="182"/>
      <c r="G107" s="183"/>
      <c r="M107" s="179" t="s">
        <v>161</v>
      </c>
      <c r="O107" s="170"/>
    </row>
    <row r="108" spans="1:104">
      <c r="A108" s="177"/>
      <c r="B108" s="180"/>
      <c r="C108" s="296" t="s">
        <v>162</v>
      </c>
      <c r="D108" s="297"/>
      <c r="E108" s="181">
        <v>-22.385999999999999</v>
      </c>
      <c r="F108" s="182"/>
      <c r="G108" s="183"/>
      <c r="M108" s="179" t="s">
        <v>162</v>
      </c>
      <c r="O108" s="170"/>
    </row>
    <row r="109" spans="1:104">
      <c r="A109" s="177"/>
      <c r="B109" s="180"/>
      <c r="C109" s="296" t="s">
        <v>163</v>
      </c>
      <c r="D109" s="297"/>
      <c r="E109" s="181">
        <v>-32</v>
      </c>
      <c r="F109" s="182"/>
      <c r="G109" s="183"/>
      <c r="M109" s="179" t="s">
        <v>163</v>
      </c>
      <c r="O109" s="170"/>
    </row>
    <row r="110" spans="1:104">
      <c r="A110" s="177"/>
      <c r="B110" s="180"/>
      <c r="C110" s="296" t="s">
        <v>164</v>
      </c>
      <c r="D110" s="297"/>
      <c r="E110" s="181">
        <v>-9.6</v>
      </c>
      <c r="F110" s="182"/>
      <c r="G110" s="183"/>
      <c r="M110" s="179" t="s">
        <v>164</v>
      </c>
      <c r="O110" s="170"/>
    </row>
    <row r="111" spans="1:104">
      <c r="A111" s="171">
        <v>24</v>
      </c>
      <c r="B111" s="172" t="s">
        <v>201</v>
      </c>
      <c r="C111" s="173" t="s">
        <v>202</v>
      </c>
      <c r="D111" s="174" t="s">
        <v>121</v>
      </c>
      <c r="E111" s="175">
        <v>356.52499999999998</v>
      </c>
      <c r="F111" s="175">
        <v>0</v>
      </c>
      <c r="G111" s="176">
        <f>E111*F111</f>
        <v>0</v>
      </c>
      <c r="O111" s="170">
        <v>2</v>
      </c>
      <c r="AA111" s="146">
        <v>1</v>
      </c>
      <c r="AB111" s="146">
        <v>0</v>
      </c>
      <c r="AC111" s="146">
        <v>0</v>
      </c>
      <c r="AZ111" s="146">
        <v>1</v>
      </c>
      <c r="BA111" s="146">
        <f>IF(AZ111=1,G111,0)</f>
        <v>0</v>
      </c>
      <c r="BB111" s="146">
        <f>IF(AZ111=2,G111,0)</f>
        <v>0</v>
      </c>
      <c r="BC111" s="146">
        <f>IF(AZ111=3,G111,0)</f>
        <v>0</v>
      </c>
      <c r="BD111" s="146">
        <f>IF(AZ111=4,G111,0)</f>
        <v>0</v>
      </c>
      <c r="BE111" s="146">
        <f>IF(AZ111=5,G111,0)</f>
        <v>0</v>
      </c>
      <c r="CA111" s="170">
        <v>1</v>
      </c>
      <c r="CB111" s="170">
        <v>0</v>
      </c>
      <c r="CZ111" s="146">
        <v>2.9399999999999999E-2</v>
      </c>
    </row>
    <row r="112" spans="1:104">
      <c r="A112" s="177"/>
      <c r="B112" s="180"/>
      <c r="C112" s="296" t="s">
        <v>203</v>
      </c>
      <c r="D112" s="297"/>
      <c r="E112" s="181">
        <v>0</v>
      </c>
      <c r="F112" s="182"/>
      <c r="G112" s="183"/>
      <c r="M112" s="179" t="s">
        <v>203</v>
      </c>
      <c r="O112" s="170"/>
    </row>
    <row r="113" spans="1:104">
      <c r="A113" s="177"/>
      <c r="B113" s="180"/>
      <c r="C113" s="296" t="s">
        <v>204</v>
      </c>
      <c r="D113" s="297"/>
      <c r="E113" s="181">
        <v>0</v>
      </c>
      <c r="F113" s="182"/>
      <c r="G113" s="183"/>
      <c r="M113" s="179" t="s">
        <v>204</v>
      </c>
      <c r="O113" s="170"/>
    </row>
    <row r="114" spans="1:104">
      <c r="A114" s="177"/>
      <c r="B114" s="180"/>
      <c r="C114" s="296" t="s">
        <v>205</v>
      </c>
      <c r="D114" s="297"/>
      <c r="E114" s="181">
        <v>80.400000000000006</v>
      </c>
      <c r="F114" s="182"/>
      <c r="G114" s="183"/>
      <c r="M114" s="179" t="s">
        <v>205</v>
      </c>
      <c r="O114" s="170"/>
    </row>
    <row r="115" spans="1:104">
      <c r="A115" s="177"/>
      <c r="B115" s="180"/>
      <c r="C115" s="296" t="s">
        <v>206</v>
      </c>
      <c r="D115" s="297"/>
      <c r="E115" s="181">
        <v>86.48</v>
      </c>
      <c r="F115" s="182"/>
      <c r="G115" s="183"/>
      <c r="M115" s="179" t="s">
        <v>206</v>
      </c>
      <c r="O115" s="170"/>
    </row>
    <row r="116" spans="1:104">
      <c r="A116" s="177"/>
      <c r="B116" s="180"/>
      <c r="C116" s="296" t="s">
        <v>207</v>
      </c>
      <c r="D116" s="297"/>
      <c r="E116" s="181">
        <v>39.950000000000003</v>
      </c>
      <c r="F116" s="182"/>
      <c r="G116" s="183"/>
      <c r="M116" s="179" t="s">
        <v>207</v>
      </c>
      <c r="O116" s="170"/>
    </row>
    <row r="117" spans="1:104">
      <c r="A117" s="177"/>
      <c r="B117" s="180"/>
      <c r="C117" s="296" t="s">
        <v>208</v>
      </c>
      <c r="D117" s="297"/>
      <c r="E117" s="181">
        <v>33.369999999999997</v>
      </c>
      <c r="F117" s="182"/>
      <c r="G117" s="183"/>
      <c r="M117" s="179" t="s">
        <v>208</v>
      </c>
      <c r="O117" s="170"/>
    </row>
    <row r="118" spans="1:104">
      <c r="A118" s="177"/>
      <c r="B118" s="180"/>
      <c r="C118" s="296" t="s">
        <v>209</v>
      </c>
      <c r="D118" s="297"/>
      <c r="E118" s="181">
        <v>32.9</v>
      </c>
      <c r="F118" s="182"/>
      <c r="G118" s="183"/>
      <c r="M118" s="179" t="s">
        <v>209</v>
      </c>
      <c r="O118" s="170"/>
    </row>
    <row r="119" spans="1:104">
      <c r="A119" s="177"/>
      <c r="B119" s="180"/>
      <c r="C119" s="296" t="s">
        <v>210</v>
      </c>
      <c r="D119" s="297"/>
      <c r="E119" s="181">
        <v>40.42</v>
      </c>
      <c r="F119" s="182"/>
      <c r="G119" s="183"/>
      <c r="M119" s="179" t="s">
        <v>210</v>
      </c>
      <c r="O119" s="170"/>
    </row>
    <row r="120" spans="1:104">
      <c r="A120" s="177"/>
      <c r="B120" s="180"/>
      <c r="C120" s="296" t="s">
        <v>211</v>
      </c>
      <c r="D120" s="297"/>
      <c r="E120" s="181">
        <v>30.55</v>
      </c>
      <c r="F120" s="182"/>
      <c r="G120" s="183"/>
      <c r="M120" s="179" t="s">
        <v>211</v>
      </c>
      <c r="O120" s="170"/>
    </row>
    <row r="121" spans="1:104">
      <c r="A121" s="177"/>
      <c r="B121" s="180"/>
      <c r="C121" s="296" t="s">
        <v>212</v>
      </c>
      <c r="D121" s="297"/>
      <c r="E121" s="181">
        <v>4.7</v>
      </c>
      <c r="F121" s="182"/>
      <c r="G121" s="183"/>
      <c r="M121" s="179" t="s">
        <v>212</v>
      </c>
      <c r="O121" s="170"/>
    </row>
    <row r="122" spans="1:104">
      <c r="A122" s="177"/>
      <c r="B122" s="180"/>
      <c r="C122" s="296" t="s">
        <v>213</v>
      </c>
      <c r="D122" s="297"/>
      <c r="E122" s="181">
        <v>7.7549999999999999</v>
      </c>
      <c r="F122" s="182"/>
      <c r="G122" s="183"/>
      <c r="M122" s="179" t="s">
        <v>213</v>
      </c>
      <c r="O122" s="170"/>
    </row>
    <row r="123" spans="1:104">
      <c r="A123" s="171">
        <v>25</v>
      </c>
      <c r="B123" s="172" t="s">
        <v>214</v>
      </c>
      <c r="C123" s="173" t="s">
        <v>215</v>
      </c>
      <c r="D123" s="174" t="s">
        <v>121</v>
      </c>
      <c r="E123" s="175">
        <v>410.68</v>
      </c>
      <c r="F123" s="175">
        <v>0</v>
      </c>
      <c r="G123" s="176">
        <f>E123*F123</f>
        <v>0</v>
      </c>
      <c r="O123" s="170">
        <v>2</v>
      </c>
      <c r="AA123" s="146">
        <v>1</v>
      </c>
      <c r="AB123" s="146">
        <v>1</v>
      </c>
      <c r="AC123" s="146">
        <v>1</v>
      </c>
      <c r="AZ123" s="146">
        <v>1</v>
      </c>
      <c r="BA123" s="146">
        <f>IF(AZ123=1,G123,0)</f>
        <v>0</v>
      </c>
      <c r="BB123" s="146">
        <f>IF(AZ123=2,G123,0)</f>
        <v>0</v>
      </c>
      <c r="BC123" s="146">
        <f>IF(AZ123=3,G123,0)</f>
        <v>0</v>
      </c>
      <c r="BD123" s="146">
        <f>IF(AZ123=4,G123,0)</f>
        <v>0</v>
      </c>
      <c r="BE123" s="146">
        <f>IF(AZ123=5,G123,0)</f>
        <v>0</v>
      </c>
      <c r="CA123" s="170">
        <v>1</v>
      </c>
      <c r="CB123" s="170">
        <v>1</v>
      </c>
      <c r="CZ123" s="146">
        <v>0</v>
      </c>
    </row>
    <row r="124" spans="1:104">
      <c r="A124" s="171">
        <v>26</v>
      </c>
      <c r="B124" s="172" t="s">
        <v>216</v>
      </c>
      <c r="C124" s="173" t="s">
        <v>217</v>
      </c>
      <c r="D124" s="174" t="s">
        <v>121</v>
      </c>
      <c r="E124" s="175">
        <v>89.411600000000007</v>
      </c>
      <c r="F124" s="175">
        <v>0</v>
      </c>
      <c r="G124" s="176">
        <f>E124*F124</f>
        <v>0</v>
      </c>
      <c r="O124" s="170">
        <v>2</v>
      </c>
      <c r="AA124" s="146">
        <v>1</v>
      </c>
      <c r="AB124" s="146">
        <v>1</v>
      </c>
      <c r="AC124" s="146">
        <v>1</v>
      </c>
      <c r="AZ124" s="146">
        <v>1</v>
      </c>
      <c r="BA124" s="146">
        <f>IF(AZ124=1,G124,0)</f>
        <v>0</v>
      </c>
      <c r="BB124" s="146">
        <f>IF(AZ124=2,G124,0)</f>
        <v>0</v>
      </c>
      <c r="BC124" s="146">
        <f>IF(AZ124=3,G124,0)</f>
        <v>0</v>
      </c>
      <c r="BD124" s="146">
        <f>IF(AZ124=4,G124,0)</f>
        <v>0</v>
      </c>
      <c r="BE124" s="146">
        <f>IF(AZ124=5,G124,0)</f>
        <v>0</v>
      </c>
      <c r="CA124" s="170">
        <v>1</v>
      </c>
      <c r="CB124" s="170">
        <v>1</v>
      </c>
      <c r="CZ124" s="146">
        <v>2.001E-2</v>
      </c>
    </row>
    <row r="125" spans="1:104">
      <c r="A125" s="177"/>
      <c r="B125" s="180"/>
      <c r="C125" s="296" t="s">
        <v>159</v>
      </c>
      <c r="D125" s="297"/>
      <c r="E125" s="181">
        <v>16.100000000000001</v>
      </c>
      <c r="F125" s="182"/>
      <c r="G125" s="183"/>
      <c r="M125" s="179" t="s">
        <v>159</v>
      </c>
      <c r="O125" s="170"/>
    </row>
    <row r="126" spans="1:104">
      <c r="A126" s="177"/>
      <c r="B126" s="180"/>
      <c r="C126" s="296" t="s">
        <v>160</v>
      </c>
      <c r="D126" s="297"/>
      <c r="E126" s="181">
        <v>92.105599999999995</v>
      </c>
      <c r="F126" s="182"/>
      <c r="G126" s="183"/>
      <c r="M126" s="179" t="s">
        <v>160</v>
      </c>
      <c r="O126" s="170"/>
    </row>
    <row r="127" spans="1:104">
      <c r="A127" s="177"/>
      <c r="B127" s="180"/>
      <c r="C127" s="296" t="s">
        <v>161</v>
      </c>
      <c r="D127" s="297"/>
      <c r="E127" s="181">
        <v>45.192</v>
      </c>
      <c r="F127" s="182"/>
      <c r="G127" s="183"/>
      <c r="M127" s="179" t="s">
        <v>161</v>
      </c>
      <c r="O127" s="170"/>
    </row>
    <row r="128" spans="1:104">
      <c r="A128" s="177"/>
      <c r="B128" s="180"/>
      <c r="C128" s="296" t="s">
        <v>162</v>
      </c>
      <c r="D128" s="297"/>
      <c r="E128" s="181">
        <v>-22.385999999999999</v>
      </c>
      <c r="F128" s="182"/>
      <c r="G128" s="183"/>
      <c r="M128" s="179" t="s">
        <v>162</v>
      </c>
      <c r="O128" s="170"/>
    </row>
    <row r="129" spans="1:104">
      <c r="A129" s="177"/>
      <c r="B129" s="180"/>
      <c r="C129" s="296" t="s">
        <v>163</v>
      </c>
      <c r="D129" s="297"/>
      <c r="E129" s="181">
        <v>-32</v>
      </c>
      <c r="F129" s="182"/>
      <c r="G129" s="183"/>
      <c r="M129" s="179" t="s">
        <v>163</v>
      </c>
      <c r="O129" s="170"/>
    </row>
    <row r="130" spans="1:104">
      <c r="A130" s="177"/>
      <c r="B130" s="180"/>
      <c r="C130" s="296" t="s">
        <v>164</v>
      </c>
      <c r="D130" s="297"/>
      <c r="E130" s="181">
        <v>-9.6</v>
      </c>
      <c r="F130" s="182"/>
      <c r="G130" s="183"/>
      <c r="M130" s="179" t="s">
        <v>164</v>
      </c>
      <c r="O130" s="170"/>
    </row>
    <row r="131" spans="1:104">
      <c r="A131" s="171">
        <v>27</v>
      </c>
      <c r="B131" s="172" t="s">
        <v>218</v>
      </c>
      <c r="C131" s="173" t="s">
        <v>219</v>
      </c>
      <c r="D131" s="174" t="s">
        <v>121</v>
      </c>
      <c r="E131" s="175">
        <v>176.8</v>
      </c>
      <c r="F131" s="175">
        <v>0</v>
      </c>
      <c r="G131" s="176">
        <f>E131*F131</f>
        <v>0</v>
      </c>
      <c r="O131" s="170">
        <v>2</v>
      </c>
      <c r="AA131" s="146">
        <v>1</v>
      </c>
      <c r="AB131" s="146">
        <v>0</v>
      </c>
      <c r="AC131" s="146">
        <v>0</v>
      </c>
      <c r="AZ131" s="146">
        <v>1</v>
      </c>
      <c r="BA131" s="146">
        <f>IF(AZ131=1,G131,0)</f>
        <v>0</v>
      </c>
      <c r="BB131" s="146">
        <f>IF(AZ131=2,G131,0)</f>
        <v>0</v>
      </c>
      <c r="BC131" s="146">
        <f>IF(AZ131=3,G131,0)</f>
        <v>0</v>
      </c>
      <c r="BD131" s="146">
        <f>IF(AZ131=4,G131,0)</f>
        <v>0</v>
      </c>
      <c r="BE131" s="146">
        <f>IF(AZ131=5,G131,0)</f>
        <v>0</v>
      </c>
      <c r="CA131" s="170">
        <v>1</v>
      </c>
      <c r="CB131" s="170">
        <v>0</v>
      </c>
      <c r="CZ131" s="146">
        <v>3.5E-4</v>
      </c>
    </row>
    <row r="132" spans="1:104">
      <c r="A132" s="177"/>
      <c r="B132" s="178"/>
      <c r="C132" s="298" t="s">
        <v>220</v>
      </c>
      <c r="D132" s="299"/>
      <c r="E132" s="299"/>
      <c r="F132" s="299"/>
      <c r="G132" s="300"/>
      <c r="L132" s="179" t="s">
        <v>220</v>
      </c>
      <c r="O132" s="170">
        <v>3</v>
      </c>
    </row>
    <row r="133" spans="1:104">
      <c r="A133" s="177"/>
      <c r="B133" s="180"/>
      <c r="C133" s="296" t="s">
        <v>221</v>
      </c>
      <c r="D133" s="297"/>
      <c r="E133" s="181">
        <v>176.8</v>
      </c>
      <c r="F133" s="182"/>
      <c r="G133" s="183"/>
      <c r="M133" s="179" t="s">
        <v>221</v>
      </c>
      <c r="O133" s="170"/>
    </row>
    <row r="134" spans="1:104">
      <c r="A134" s="177"/>
      <c r="B134" s="180"/>
      <c r="C134" s="296" t="s">
        <v>222</v>
      </c>
      <c r="D134" s="297"/>
      <c r="E134" s="181">
        <v>0</v>
      </c>
      <c r="F134" s="182"/>
      <c r="G134" s="183"/>
      <c r="M134" s="179" t="s">
        <v>222</v>
      </c>
      <c r="O134" s="170"/>
    </row>
    <row r="135" spans="1:104">
      <c r="A135" s="171">
        <v>28</v>
      </c>
      <c r="B135" s="172" t="s">
        <v>223</v>
      </c>
      <c r="C135" s="173" t="s">
        <v>224</v>
      </c>
      <c r="D135" s="174" t="s">
        <v>121</v>
      </c>
      <c r="E135" s="175">
        <v>176.8</v>
      </c>
      <c r="F135" s="175">
        <v>0</v>
      </c>
      <c r="G135" s="176">
        <f>E135*F135</f>
        <v>0</v>
      </c>
      <c r="O135" s="170">
        <v>2</v>
      </c>
      <c r="AA135" s="146">
        <v>1</v>
      </c>
      <c r="AB135" s="146">
        <v>1</v>
      </c>
      <c r="AC135" s="146">
        <v>1</v>
      </c>
      <c r="AZ135" s="146">
        <v>1</v>
      </c>
      <c r="BA135" s="146">
        <f>IF(AZ135=1,G135,0)</f>
        <v>0</v>
      </c>
      <c r="BB135" s="146">
        <f>IF(AZ135=2,G135,0)</f>
        <v>0</v>
      </c>
      <c r="BC135" s="146">
        <f>IF(AZ135=3,G135,0)</f>
        <v>0</v>
      </c>
      <c r="BD135" s="146">
        <f>IF(AZ135=4,G135,0)</f>
        <v>0</v>
      </c>
      <c r="BE135" s="146">
        <f>IF(AZ135=5,G135,0)</f>
        <v>0</v>
      </c>
      <c r="CA135" s="170">
        <v>1</v>
      </c>
      <c r="CB135" s="170">
        <v>1</v>
      </c>
      <c r="CZ135" s="146">
        <v>2.9999999999999997E-4</v>
      </c>
    </row>
    <row r="136" spans="1:104">
      <c r="A136" s="177"/>
      <c r="B136" s="180"/>
      <c r="C136" s="296" t="s">
        <v>221</v>
      </c>
      <c r="D136" s="297"/>
      <c r="E136" s="181">
        <v>176.8</v>
      </c>
      <c r="F136" s="182"/>
      <c r="G136" s="183"/>
      <c r="M136" s="179" t="s">
        <v>221</v>
      </c>
      <c r="O136" s="170"/>
    </row>
    <row r="137" spans="1:104">
      <c r="A137" s="177"/>
      <c r="B137" s="180"/>
      <c r="C137" s="296" t="s">
        <v>222</v>
      </c>
      <c r="D137" s="297"/>
      <c r="E137" s="181">
        <v>0</v>
      </c>
      <c r="F137" s="182"/>
      <c r="G137" s="183"/>
      <c r="M137" s="179" t="s">
        <v>222</v>
      </c>
      <c r="O137" s="170"/>
    </row>
    <row r="138" spans="1:104" ht="20.399999999999999">
      <c r="A138" s="171">
        <v>29</v>
      </c>
      <c r="B138" s="172" t="s">
        <v>136</v>
      </c>
      <c r="C138" s="173" t="s">
        <v>137</v>
      </c>
      <c r="D138" s="174" t="s">
        <v>104</v>
      </c>
      <c r="E138" s="175">
        <v>159.44999999999999</v>
      </c>
      <c r="F138" s="175">
        <v>0</v>
      </c>
      <c r="G138" s="176">
        <f>E138*F138</f>
        <v>0</v>
      </c>
      <c r="O138" s="170">
        <v>2</v>
      </c>
      <c r="AA138" s="146">
        <v>1</v>
      </c>
      <c r="AB138" s="146">
        <v>1</v>
      </c>
      <c r="AC138" s="146">
        <v>1</v>
      </c>
      <c r="AZ138" s="146">
        <v>1</v>
      </c>
      <c r="BA138" s="146">
        <f>IF(AZ138=1,G138,0)</f>
        <v>0</v>
      </c>
      <c r="BB138" s="146">
        <f>IF(AZ138=2,G138,0)</f>
        <v>0</v>
      </c>
      <c r="BC138" s="146">
        <f>IF(AZ138=3,G138,0)</f>
        <v>0</v>
      </c>
      <c r="BD138" s="146">
        <f>IF(AZ138=4,G138,0)</f>
        <v>0</v>
      </c>
      <c r="BE138" s="146">
        <f>IF(AZ138=5,G138,0)</f>
        <v>0</v>
      </c>
      <c r="CA138" s="170">
        <v>1</v>
      </c>
      <c r="CB138" s="170">
        <v>1</v>
      </c>
      <c r="CZ138" s="146">
        <v>1.4999999999999999E-4</v>
      </c>
    </row>
    <row r="139" spans="1:104">
      <c r="A139" s="177"/>
      <c r="B139" s="180"/>
      <c r="C139" s="296" t="s">
        <v>138</v>
      </c>
      <c r="D139" s="297"/>
      <c r="E139" s="181">
        <v>39.6</v>
      </c>
      <c r="F139" s="182"/>
      <c r="G139" s="183"/>
      <c r="M139" s="179" t="s">
        <v>138</v>
      </c>
      <c r="O139" s="170"/>
    </row>
    <row r="140" spans="1:104">
      <c r="A140" s="177"/>
      <c r="B140" s="180"/>
      <c r="C140" s="296" t="s">
        <v>139</v>
      </c>
      <c r="D140" s="297"/>
      <c r="E140" s="181">
        <v>6.2</v>
      </c>
      <c r="F140" s="182"/>
      <c r="G140" s="183"/>
      <c r="M140" s="179" t="s">
        <v>139</v>
      </c>
      <c r="O140" s="170"/>
    </row>
    <row r="141" spans="1:104">
      <c r="A141" s="177"/>
      <c r="B141" s="180"/>
      <c r="C141" s="296" t="s">
        <v>140</v>
      </c>
      <c r="D141" s="297"/>
      <c r="E141" s="181">
        <v>33.299999999999997</v>
      </c>
      <c r="F141" s="182"/>
      <c r="G141" s="183"/>
      <c r="M141" s="179" t="s">
        <v>140</v>
      </c>
      <c r="O141" s="170"/>
    </row>
    <row r="142" spans="1:104">
      <c r="A142" s="177"/>
      <c r="B142" s="180"/>
      <c r="C142" s="296" t="s">
        <v>141</v>
      </c>
      <c r="D142" s="297"/>
      <c r="E142" s="181">
        <v>4.9000000000000004</v>
      </c>
      <c r="F142" s="182"/>
      <c r="G142" s="183"/>
      <c r="M142" s="179" t="s">
        <v>141</v>
      </c>
      <c r="O142" s="170"/>
    </row>
    <row r="143" spans="1:104">
      <c r="A143" s="177"/>
      <c r="B143" s="180"/>
      <c r="C143" s="296" t="s">
        <v>142</v>
      </c>
      <c r="D143" s="297"/>
      <c r="E143" s="181">
        <v>40.049999999999997</v>
      </c>
      <c r="F143" s="182"/>
      <c r="G143" s="183"/>
      <c r="M143" s="179" t="s">
        <v>142</v>
      </c>
      <c r="O143" s="170"/>
    </row>
    <row r="144" spans="1:104">
      <c r="A144" s="177"/>
      <c r="B144" s="180"/>
      <c r="C144" s="296" t="s">
        <v>143</v>
      </c>
      <c r="D144" s="297"/>
      <c r="E144" s="181">
        <v>33.299999999999997</v>
      </c>
      <c r="F144" s="182"/>
      <c r="G144" s="183"/>
      <c r="M144" s="179" t="s">
        <v>143</v>
      </c>
      <c r="O144" s="170"/>
    </row>
    <row r="145" spans="1:104">
      <c r="A145" s="177"/>
      <c r="B145" s="180"/>
      <c r="C145" s="296" t="s">
        <v>144</v>
      </c>
      <c r="D145" s="297"/>
      <c r="E145" s="181">
        <v>2.1</v>
      </c>
      <c r="F145" s="182"/>
      <c r="G145" s="183"/>
      <c r="M145" s="179" t="s">
        <v>144</v>
      </c>
      <c r="O145" s="170"/>
    </row>
    <row r="146" spans="1:104">
      <c r="A146" s="171">
        <v>30</v>
      </c>
      <c r="B146" s="172" t="s">
        <v>225</v>
      </c>
      <c r="C146" s="173" t="s">
        <v>226</v>
      </c>
      <c r="D146" s="174" t="s">
        <v>121</v>
      </c>
      <c r="E146" s="175">
        <v>1020.2116</v>
      </c>
      <c r="F146" s="175">
        <v>0</v>
      </c>
      <c r="G146" s="176">
        <f>E146*F146</f>
        <v>0</v>
      </c>
      <c r="O146" s="170">
        <v>2</v>
      </c>
      <c r="AA146" s="146">
        <v>1</v>
      </c>
      <c r="AB146" s="146">
        <v>1</v>
      </c>
      <c r="AC146" s="146">
        <v>1</v>
      </c>
      <c r="AZ146" s="146">
        <v>1</v>
      </c>
      <c r="BA146" s="146">
        <f>IF(AZ146=1,G146,0)</f>
        <v>0</v>
      </c>
      <c r="BB146" s="146">
        <f>IF(AZ146=2,G146,0)</f>
        <v>0</v>
      </c>
      <c r="BC146" s="146">
        <f>IF(AZ146=3,G146,0)</f>
        <v>0</v>
      </c>
      <c r="BD146" s="146">
        <f>IF(AZ146=4,G146,0)</f>
        <v>0</v>
      </c>
      <c r="BE146" s="146">
        <f>IF(AZ146=5,G146,0)</f>
        <v>0</v>
      </c>
      <c r="CA146" s="170">
        <v>1</v>
      </c>
      <c r="CB146" s="170">
        <v>1</v>
      </c>
      <c r="CZ146" s="146">
        <v>0</v>
      </c>
    </row>
    <row r="147" spans="1:104">
      <c r="A147" s="177"/>
      <c r="B147" s="180"/>
      <c r="C147" s="296" t="s">
        <v>227</v>
      </c>
      <c r="D147" s="297"/>
      <c r="E147" s="181">
        <v>899.6</v>
      </c>
      <c r="F147" s="182"/>
      <c r="G147" s="183"/>
      <c r="M147" s="179" t="s">
        <v>227</v>
      </c>
      <c r="O147" s="170"/>
    </row>
    <row r="148" spans="1:104">
      <c r="A148" s="177"/>
      <c r="B148" s="180"/>
      <c r="C148" s="296" t="s">
        <v>228</v>
      </c>
      <c r="D148" s="297"/>
      <c r="E148" s="181">
        <v>31.2</v>
      </c>
      <c r="F148" s="182"/>
      <c r="G148" s="183"/>
      <c r="M148" s="179" t="s">
        <v>228</v>
      </c>
      <c r="O148" s="170"/>
    </row>
    <row r="149" spans="1:104">
      <c r="A149" s="177"/>
      <c r="B149" s="180"/>
      <c r="C149" s="296" t="s">
        <v>159</v>
      </c>
      <c r="D149" s="297"/>
      <c r="E149" s="181">
        <v>16.100000000000001</v>
      </c>
      <c r="F149" s="182"/>
      <c r="G149" s="183"/>
      <c r="M149" s="179" t="s">
        <v>159</v>
      </c>
      <c r="O149" s="170"/>
    </row>
    <row r="150" spans="1:104">
      <c r="A150" s="177"/>
      <c r="B150" s="180"/>
      <c r="C150" s="296" t="s">
        <v>160</v>
      </c>
      <c r="D150" s="297"/>
      <c r="E150" s="181">
        <v>92.105599999999995</v>
      </c>
      <c r="F150" s="182"/>
      <c r="G150" s="183"/>
      <c r="M150" s="179" t="s">
        <v>160</v>
      </c>
      <c r="O150" s="170"/>
    </row>
    <row r="151" spans="1:104">
      <c r="A151" s="177"/>
      <c r="B151" s="180"/>
      <c r="C151" s="296" t="s">
        <v>161</v>
      </c>
      <c r="D151" s="297"/>
      <c r="E151" s="181">
        <v>45.192</v>
      </c>
      <c r="F151" s="182"/>
      <c r="G151" s="183"/>
      <c r="M151" s="179" t="s">
        <v>161</v>
      </c>
      <c r="O151" s="170"/>
    </row>
    <row r="152" spans="1:104">
      <c r="A152" s="177"/>
      <c r="B152" s="180"/>
      <c r="C152" s="296" t="s">
        <v>162</v>
      </c>
      <c r="D152" s="297"/>
      <c r="E152" s="181">
        <v>-22.385999999999999</v>
      </c>
      <c r="F152" s="182"/>
      <c r="G152" s="183"/>
      <c r="M152" s="179" t="s">
        <v>162</v>
      </c>
      <c r="O152" s="170"/>
    </row>
    <row r="153" spans="1:104">
      <c r="A153" s="177"/>
      <c r="B153" s="180"/>
      <c r="C153" s="296" t="s">
        <v>163</v>
      </c>
      <c r="D153" s="297"/>
      <c r="E153" s="181">
        <v>-32</v>
      </c>
      <c r="F153" s="182"/>
      <c r="G153" s="183"/>
      <c r="M153" s="179" t="s">
        <v>163</v>
      </c>
      <c r="O153" s="170"/>
    </row>
    <row r="154" spans="1:104">
      <c r="A154" s="177"/>
      <c r="B154" s="180"/>
      <c r="C154" s="296" t="s">
        <v>164</v>
      </c>
      <c r="D154" s="297"/>
      <c r="E154" s="181">
        <v>-9.6</v>
      </c>
      <c r="F154" s="182"/>
      <c r="G154" s="183"/>
      <c r="M154" s="179" t="s">
        <v>164</v>
      </c>
      <c r="O154" s="170"/>
    </row>
    <row r="155" spans="1:104">
      <c r="A155" s="171">
        <v>31</v>
      </c>
      <c r="B155" s="172" t="s">
        <v>229</v>
      </c>
      <c r="C155" s="173" t="s">
        <v>230</v>
      </c>
      <c r="D155" s="174" t="s">
        <v>104</v>
      </c>
      <c r="E155" s="175">
        <v>62.15</v>
      </c>
      <c r="F155" s="175">
        <v>0</v>
      </c>
      <c r="G155" s="176">
        <f>E155*F155</f>
        <v>0</v>
      </c>
      <c r="O155" s="170">
        <v>2</v>
      </c>
      <c r="AA155" s="146">
        <v>3</v>
      </c>
      <c r="AB155" s="146">
        <v>1</v>
      </c>
      <c r="AC155" s="146">
        <v>553420164</v>
      </c>
      <c r="AZ155" s="146">
        <v>1</v>
      </c>
      <c r="BA155" s="146">
        <f>IF(AZ155=1,G155,0)</f>
        <v>0</v>
      </c>
      <c r="BB155" s="146">
        <f>IF(AZ155=2,G155,0)</f>
        <v>0</v>
      </c>
      <c r="BC155" s="146">
        <f>IF(AZ155=3,G155,0)</f>
        <v>0</v>
      </c>
      <c r="BD155" s="146">
        <f>IF(AZ155=4,G155,0)</f>
        <v>0</v>
      </c>
      <c r="BE155" s="146">
        <f>IF(AZ155=5,G155,0)</f>
        <v>0</v>
      </c>
      <c r="CA155" s="170">
        <v>3</v>
      </c>
      <c r="CB155" s="170">
        <v>1</v>
      </c>
      <c r="CZ155" s="146">
        <v>5.9999999999999995E-4</v>
      </c>
    </row>
    <row r="156" spans="1:104">
      <c r="A156" s="177"/>
      <c r="B156" s="180"/>
      <c r="C156" s="296" t="s">
        <v>231</v>
      </c>
      <c r="D156" s="297"/>
      <c r="E156" s="181">
        <v>62.15</v>
      </c>
      <c r="F156" s="182"/>
      <c r="G156" s="183"/>
      <c r="M156" s="179" t="s">
        <v>231</v>
      </c>
      <c r="O156" s="170"/>
    </row>
    <row r="157" spans="1:104">
      <c r="A157" s="184"/>
      <c r="B157" s="185" t="s">
        <v>74</v>
      </c>
      <c r="C157" s="186" t="str">
        <f>CONCATENATE(B58," ",C58)</f>
        <v>62 Úpravy povrchů vnější</v>
      </c>
      <c r="D157" s="187"/>
      <c r="E157" s="188"/>
      <c r="F157" s="189"/>
      <c r="G157" s="190">
        <f>SUM(G58:G156)</f>
        <v>0</v>
      </c>
      <c r="O157" s="170">
        <v>4</v>
      </c>
      <c r="BA157" s="191">
        <f>SUM(BA58:BA156)</f>
        <v>0</v>
      </c>
      <c r="BB157" s="191">
        <f>SUM(BB58:BB156)</f>
        <v>0</v>
      </c>
      <c r="BC157" s="191">
        <f>SUM(BC58:BC156)</f>
        <v>0</v>
      </c>
      <c r="BD157" s="191">
        <f>SUM(BD58:BD156)</f>
        <v>0</v>
      </c>
      <c r="BE157" s="191">
        <f>SUM(BE58:BE156)</f>
        <v>0</v>
      </c>
    </row>
    <row r="158" spans="1:104">
      <c r="A158" s="163" t="s">
        <v>73</v>
      </c>
      <c r="B158" s="164" t="s">
        <v>232</v>
      </c>
      <c r="C158" s="165" t="s">
        <v>233</v>
      </c>
      <c r="D158" s="166"/>
      <c r="E158" s="167"/>
      <c r="F158" s="167"/>
      <c r="G158" s="168"/>
      <c r="H158" s="169"/>
      <c r="I158" s="169"/>
      <c r="O158" s="170">
        <v>1</v>
      </c>
    </row>
    <row r="159" spans="1:104" ht="20.399999999999999">
      <c r="A159" s="171">
        <v>32</v>
      </c>
      <c r="B159" s="172" t="s">
        <v>234</v>
      </c>
      <c r="C159" s="173" t="s">
        <v>235</v>
      </c>
      <c r="D159" s="174" t="s">
        <v>121</v>
      </c>
      <c r="E159" s="175">
        <v>1084.1976</v>
      </c>
      <c r="F159" s="175">
        <v>0</v>
      </c>
      <c r="G159" s="176">
        <f>E159*F159</f>
        <v>0</v>
      </c>
      <c r="O159" s="170">
        <v>2</v>
      </c>
      <c r="AA159" s="146">
        <v>1</v>
      </c>
      <c r="AB159" s="146">
        <v>1</v>
      </c>
      <c r="AC159" s="146">
        <v>1</v>
      </c>
      <c r="AZ159" s="146">
        <v>1</v>
      </c>
      <c r="BA159" s="146">
        <f>IF(AZ159=1,G159,0)</f>
        <v>0</v>
      </c>
      <c r="BB159" s="146">
        <f>IF(AZ159=2,G159,0)</f>
        <v>0</v>
      </c>
      <c r="BC159" s="146">
        <f>IF(AZ159=3,G159,0)</f>
        <v>0</v>
      </c>
      <c r="BD159" s="146">
        <f>IF(AZ159=4,G159,0)</f>
        <v>0</v>
      </c>
      <c r="BE159" s="146">
        <f>IF(AZ159=5,G159,0)</f>
        <v>0</v>
      </c>
      <c r="CA159" s="170">
        <v>1</v>
      </c>
      <c r="CB159" s="170">
        <v>1</v>
      </c>
      <c r="CZ159" s="146">
        <v>0</v>
      </c>
    </row>
    <row r="160" spans="1:104">
      <c r="A160" s="177"/>
      <c r="B160" s="180"/>
      <c r="C160" s="296" t="s">
        <v>227</v>
      </c>
      <c r="D160" s="297"/>
      <c r="E160" s="181">
        <v>899.6</v>
      </c>
      <c r="F160" s="182"/>
      <c r="G160" s="183"/>
      <c r="M160" s="179" t="s">
        <v>227</v>
      </c>
      <c r="O160" s="170"/>
    </row>
    <row r="161" spans="1:104">
      <c r="A161" s="177"/>
      <c r="B161" s="180"/>
      <c r="C161" s="296" t="s">
        <v>228</v>
      </c>
      <c r="D161" s="297"/>
      <c r="E161" s="181">
        <v>31.2</v>
      </c>
      <c r="F161" s="182"/>
      <c r="G161" s="183"/>
      <c r="M161" s="179" t="s">
        <v>228</v>
      </c>
      <c r="O161" s="170"/>
    </row>
    <row r="162" spans="1:104">
      <c r="A162" s="177"/>
      <c r="B162" s="180"/>
      <c r="C162" s="296" t="s">
        <v>159</v>
      </c>
      <c r="D162" s="297"/>
      <c r="E162" s="181">
        <v>16.100000000000001</v>
      </c>
      <c r="F162" s="182"/>
      <c r="G162" s="183"/>
      <c r="M162" s="179" t="s">
        <v>159</v>
      </c>
      <c r="O162" s="170"/>
    </row>
    <row r="163" spans="1:104">
      <c r="A163" s="177"/>
      <c r="B163" s="180"/>
      <c r="C163" s="296" t="s">
        <v>160</v>
      </c>
      <c r="D163" s="297"/>
      <c r="E163" s="181">
        <v>92.105599999999995</v>
      </c>
      <c r="F163" s="182"/>
      <c r="G163" s="183"/>
      <c r="M163" s="179" t="s">
        <v>160</v>
      </c>
      <c r="O163" s="170"/>
    </row>
    <row r="164" spans="1:104">
      <c r="A164" s="177"/>
      <c r="B164" s="180"/>
      <c r="C164" s="296" t="s">
        <v>161</v>
      </c>
      <c r="D164" s="297"/>
      <c r="E164" s="181">
        <v>45.192</v>
      </c>
      <c r="F164" s="182"/>
      <c r="G164" s="183"/>
      <c r="M164" s="179" t="s">
        <v>161</v>
      </c>
      <c r="O164" s="170"/>
    </row>
    <row r="165" spans="1:104" ht="20.399999999999999">
      <c r="A165" s="171">
        <v>33</v>
      </c>
      <c r="B165" s="172" t="s">
        <v>236</v>
      </c>
      <c r="C165" s="173" t="s">
        <v>237</v>
      </c>
      <c r="D165" s="174" t="s">
        <v>121</v>
      </c>
      <c r="E165" s="175">
        <v>2306.8000000000002</v>
      </c>
      <c r="F165" s="175">
        <v>0</v>
      </c>
      <c r="G165" s="176">
        <f>E165*F165</f>
        <v>0</v>
      </c>
      <c r="O165" s="170">
        <v>2</v>
      </c>
      <c r="AA165" s="146">
        <v>1</v>
      </c>
      <c r="AB165" s="146">
        <v>0</v>
      </c>
      <c r="AC165" s="146">
        <v>0</v>
      </c>
      <c r="AZ165" s="146">
        <v>1</v>
      </c>
      <c r="BA165" s="146">
        <f>IF(AZ165=1,G165,0)</f>
        <v>0</v>
      </c>
      <c r="BB165" s="146">
        <f>IF(AZ165=2,G165,0)</f>
        <v>0</v>
      </c>
      <c r="BC165" s="146">
        <f>IF(AZ165=3,G165,0)</f>
        <v>0</v>
      </c>
      <c r="BD165" s="146">
        <f>IF(AZ165=4,G165,0)</f>
        <v>0</v>
      </c>
      <c r="BE165" s="146">
        <f>IF(AZ165=5,G165,0)</f>
        <v>0</v>
      </c>
      <c r="CA165" s="170">
        <v>1</v>
      </c>
      <c r="CB165" s="170">
        <v>0</v>
      </c>
      <c r="CZ165" s="146">
        <v>0</v>
      </c>
    </row>
    <row r="166" spans="1:104">
      <c r="A166" s="177"/>
      <c r="B166" s="180"/>
      <c r="C166" s="301" t="s">
        <v>238</v>
      </c>
      <c r="D166" s="297"/>
      <c r="E166" s="204">
        <v>0</v>
      </c>
      <c r="F166" s="182"/>
      <c r="G166" s="183"/>
      <c r="M166" s="179" t="s">
        <v>238</v>
      </c>
      <c r="O166" s="170"/>
    </row>
    <row r="167" spans="1:104">
      <c r="A167" s="177"/>
      <c r="B167" s="180"/>
      <c r="C167" s="301" t="s">
        <v>239</v>
      </c>
      <c r="D167" s="297"/>
      <c r="E167" s="204">
        <v>968.8</v>
      </c>
      <c r="F167" s="182"/>
      <c r="G167" s="183"/>
      <c r="M167" s="179" t="s">
        <v>239</v>
      </c>
      <c r="O167" s="170"/>
    </row>
    <row r="168" spans="1:104">
      <c r="A168" s="177"/>
      <c r="B168" s="180"/>
      <c r="C168" s="301" t="s">
        <v>228</v>
      </c>
      <c r="D168" s="297"/>
      <c r="E168" s="204">
        <v>31.2</v>
      </c>
      <c r="F168" s="182"/>
      <c r="G168" s="183"/>
      <c r="M168" s="179" t="s">
        <v>228</v>
      </c>
      <c r="O168" s="170"/>
    </row>
    <row r="169" spans="1:104">
      <c r="A169" s="177"/>
      <c r="B169" s="180"/>
      <c r="C169" s="301" t="s">
        <v>159</v>
      </c>
      <c r="D169" s="297"/>
      <c r="E169" s="204">
        <v>16.100000000000001</v>
      </c>
      <c r="F169" s="182"/>
      <c r="G169" s="183"/>
      <c r="M169" s="179" t="s">
        <v>159</v>
      </c>
      <c r="O169" s="170"/>
    </row>
    <row r="170" spans="1:104">
      <c r="A170" s="177"/>
      <c r="B170" s="180"/>
      <c r="C170" s="301" t="s">
        <v>160</v>
      </c>
      <c r="D170" s="297"/>
      <c r="E170" s="204">
        <v>92.105599999999995</v>
      </c>
      <c r="F170" s="182"/>
      <c r="G170" s="183"/>
      <c r="M170" s="179" t="s">
        <v>160</v>
      </c>
      <c r="O170" s="170"/>
    </row>
    <row r="171" spans="1:104">
      <c r="A171" s="177"/>
      <c r="B171" s="180"/>
      <c r="C171" s="301" t="s">
        <v>161</v>
      </c>
      <c r="D171" s="297"/>
      <c r="E171" s="204">
        <v>45.192</v>
      </c>
      <c r="F171" s="182"/>
      <c r="G171" s="183"/>
      <c r="M171" s="179" t="s">
        <v>161</v>
      </c>
      <c r="O171" s="170"/>
    </row>
    <row r="172" spans="1:104">
      <c r="A172" s="177"/>
      <c r="B172" s="180"/>
      <c r="C172" s="301" t="s">
        <v>240</v>
      </c>
      <c r="D172" s="297"/>
      <c r="E172" s="204">
        <v>1153.3976</v>
      </c>
      <c r="F172" s="182"/>
      <c r="G172" s="183"/>
      <c r="M172" s="179" t="s">
        <v>240</v>
      </c>
      <c r="O172" s="170"/>
    </row>
    <row r="173" spans="1:104">
      <c r="A173" s="177"/>
      <c r="B173" s="180"/>
      <c r="C173" s="296" t="s">
        <v>241</v>
      </c>
      <c r="D173" s="297"/>
      <c r="E173" s="181">
        <v>2306.8000000000002</v>
      </c>
      <c r="F173" s="182"/>
      <c r="G173" s="183"/>
      <c r="M173" s="179" t="s">
        <v>241</v>
      </c>
      <c r="O173" s="170"/>
    </row>
    <row r="174" spans="1:104">
      <c r="A174" s="171">
        <v>34</v>
      </c>
      <c r="B174" s="172" t="s">
        <v>242</v>
      </c>
      <c r="C174" s="173" t="s">
        <v>243</v>
      </c>
      <c r="D174" s="174" t="s">
        <v>121</v>
      </c>
      <c r="E174" s="175">
        <v>1153.3976</v>
      </c>
      <c r="F174" s="175">
        <v>0</v>
      </c>
      <c r="G174" s="176">
        <f>E174*F174</f>
        <v>0</v>
      </c>
      <c r="O174" s="170">
        <v>2</v>
      </c>
      <c r="AA174" s="146">
        <v>1</v>
      </c>
      <c r="AB174" s="146">
        <v>1</v>
      </c>
      <c r="AC174" s="146">
        <v>1</v>
      </c>
      <c r="AZ174" s="146">
        <v>1</v>
      </c>
      <c r="BA174" s="146">
        <f>IF(AZ174=1,G174,0)</f>
        <v>0</v>
      </c>
      <c r="BB174" s="146">
        <f>IF(AZ174=2,G174,0)</f>
        <v>0</v>
      </c>
      <c r="BC174" s="146">
        <f>IF(AZ174=3,G174,0)</f>
        <v>0</v>
      </c>
      <c r="BD174" s="146">
        <f>IF(AZ174=4,G174,0)</f>
        <v>0</v>
      </c>
      <c r="BE174" s="146">
        <f>IF(AZ174=5,G174,0)</f>
        <v>0</v>
      </c>
      <c r="CA174" s="170">
        <v>1</v>
      </c>
      <c r="CB174" s="170">
        <v>1</v>
      </c>
      <c r="CZ174" s="146">
        <v>0</v>
      </c>
    </row>
    <row r="175" spans="1:104">
      <c r="A175" s="177"/>
      <c r="B175" s="180"/>
      <c r="C175" s="296" t="s">
        <v>239</v>
      </c>
      <c r="D175" s="297"/>
      <c r="E175" s="181">
        <v>968.8</v>
      </c>
      <c r="F175" s="182"/>
      <c r="G175" s="183"/>
      <c r="M175" s="179" t="s">
        <v>239</v>
      </c>
      <c r="O175" s="170"/>
    </row>
    <row r="176" spans="1:104">
      <c r="A176" s="177"/>
      <c r="B176" s="180"/>
      <c r="C176" s="296" t="s">
        <v>228</v>
      </c>
      <c r="D176" s="297"/>
      <c r="E176" s="181">
        <v>31.2</v>
      </c>
      <c r="F176" s="182"/>
      <c r="G176" s="183"/>
      <c r="M176" s="179" t="s">
        <v>228</v>
      </c>
      <c r="O176" s="170"/>
    </row>
    <row r="177" spans="1:104">
      <c r="A177" s="177"/>
      <c r="B177" s="180"/>
      <c r="C177" s="296" t="s">
        <v>159</v>
      </c>
      <c r="D177" s="297"/>
      <c r="E177" s="181">
        <v>16.100000000000001</v>
      </c>
      <c r="F177" s="182"/>
      <c r="G177" s="183"/>
      <c r="M177" s="179" t="s">
        <v>159</v>
      </c>
      <c r="O177" s="170"/>
    </row>
    <row r="178" spans="1:104">
      <c r="A178" s="177"/>
      <c r="B178" s="180"/>
      <c r="C178" s="296" t="s">
        <v>160</v>
      </c>
      <c r="D178" s="297"/>
      <c r="E178" s="181">
        <v>92.105599999999995</v>
      </c>
      <c r="F178" s="182"/>
      <c r="G178" s="183"/>
      <c r="M178" s="179" t="s">
        <v>160</v>
      </c>
      <c r="O178" s="170"/>
    </row>
    <row r="179" spans="1:104">
      <c r="A179" s="177"/>
      <c r="B179" s="180"/>
      <c r="C179" s="296" t="s">
        <v>161</v>
      </c>
      <c r="D179" s="297"/>
      <c r="E179" s="181">
        <v>45.192</v>
      </c>
      <c r="F179" s="182"/>
      <c r="G179" s="183"/>
      <c r="M179" s="179" t="s">
        <v>161</v>
      </c>
      <c r="O179" s="170"/>
    </row>
    <row r="180" spans="1:104">
      <c r="A180" s="171">
        <v>35</v>
      </c>
      <c r="B180" s="172" t="s">
        <v>244</v>
      </c>
      <c r="C180" s="173" t="s">
        <v>245</v>
      </c>
      <c r="D180" s="174" t="s">
        <v>121</v>
      </c>
      <c r="E180" s="175">
        <v>150</v>
      </c>
      <c r="F180" s="175">
        <v>0</v>
      </c>
      <c r="G180" s="176">
        <f>E180*F180</f>
        <v>0</v>
      </c>
      <c r="O180" s="170">
        <v>2</v>
      </c>
      <c r="AA180" s="146">
        <v>1</v>
      </c>
      <c r="AB180" s="146">
        <v>1</v>
      </c>
      <c r="AC180" s="146">
        <v>1</v>
      </c>
      <c r="AZ180" s="146">
        <v>1</v>
      </c>
      <c r="BA180" s="146">
        <f>IF(AZ180=1,G180,0)</f>
        <v>0</v>
      </c>
      <c r="BB180" s="146">
        <f>IF(AZ180=2,G180,0)</f>
        <v>0</v>
      </c>
      <c r="BC180" s="146">
        <f>IF(AZ180=3,G180,0)</f>
        <v>0</v>
      </c>
      <c r="BD180" s="146">
        <f>IF(AZ180=4,G180,0)</f>
        <v>0</v>
      </c>
      <c r="BE180" s="146">
        <f>IF(AZ180=5,G180,0)</f>
        <v>0</v>
      </c>
      <c r="CA180" s="170">
        <v>1</v>
      </c>
      <c r="CB180" s="170">
        <v>1</v>
      </c>
      <c r="CZ180" s="146">
        <v>1.58E-3</v>
      </c>
    </row>
    <row r="181" spans="1:104">
      <c r="A181" s="177"/>
      <c r="B181" s="180"/>
      <c r="C181" s="296" t="s">
        <v>246</v>
      </c>
      <c r="D181" s="297"/>
      <c r="E181" s="181">
        <v>150</v>
      </c>
      <c r="F181" s="182"/>
      <c r="G181" s="183"/>
      <c r="M181" s="179" t="s">
        <v>246</v>
      </c>
      <c r="O181" s="170"/>
    </row>
    <row r="182" spans="1:104">
      <c r="A182" s="184"/>
      <c r="B182" s="185" t="s">
        <v>74</v>
      </c>
      <c r="C182" s="186" t="str">
        <f>CONCATENATE(B158," ",C158)</f>
        <v>94 Lešení a stavební výtahy</v>
      </c>
      <c r="D182" s="187"/>
      <c r="E182" s="188"/>
      <c r="F182" s="189"/>
      <c r="G182" s="190">
        <f>SUM(G158:G181)</f>
        <v>0</v>
      </c>
      <c r="O182" s="170">
        <v>4</v>
      </c>
      <c r="BA182" s="191">
        <f>SUM(BA158:BA181)</f>
        <v>0</v>
      </c>
      <c r="BB182" s="191">
        <f>SUM(BB158:BB181)</f>
        <v>0</v>
      </c>
      <c r="BC182" s="191">
        <f>SUM(BC158:BC181)</f>
        <v>0</v>
      </c>
      <c r="BD182" s="191">
        <f>SUM(BD158:BD181)</f>
        <v>0</v>
      </c>
      <c r="BE182" s="191">
        <f>SUM(BE158:BE181)</f>
        <v>0</v>
      </c>
    </row>
    <row r="183" spans="1:104">
      <c r="A183" s="163" t="s">
        <v>73</v>
      </c>
      <c r="B183" s="164" t="s">
        <v>247</v>
      </c>
      <c r="C183" s="165" t="s">
        <v>248</v>
      </c>
      <c r="D183" s="166"/>
      <c r="E183" s="167"/>
      <c r="F183" s="167"/>
      <c r="G183" s="168"/>
      <c r="H183" s="169"/>
      <c r="I183" s="169"/>
      <c r="O183" s="170">
        <v>1</v>
      </c>
    </row>
    <row r="184" spans="1:104">
      <c r="A184" s="171">
        <v>36</v>
      </c>
      <c r="B184" s="172" t="s">
        <v>249</v>
      </c>
      <c r="C184" s="173" t="s">
        <v>250</v>
      </c>
      <c r="D184" s="174" t="s">
        <v>121</v>
      </c>
      <c r="E184" s="175">
        <v>96.625</v>
      </c>
      <c r="F184" s="175">
        <v>0</v>
      </c>
      <c r="G184" s="176">
        <f>E184*F184</f>
        <v>0</v>
      </c>
      <c r="O184" s="170">
        <v>2</v>
      </c>
      <c r="AA184" s="146">
        <v>1</v>
      </c>
      <c r="AB184" s="146">
        <v>1</v>
      </c>
      <c r="AC184" s="146">
        <v>1</v>
      </c>
      <c r="AZ184" s="146">
        <v>1</v>
      </c>
      <c r="BA184" s="146">
        <f>IF(AZ184=1,G184,0)</f>
        <v>0</v>
      </c>
      <c r="BB184" s="146">
        <f>IF(AZ184=2,G184,0)</f>
        <v>0</v>
      </c>
      <c r="BC184" s="146">
        <f>IF(AZ184=3,G184,0)</f>
        <v>0</v>
      </c>
      <c r="BD184" s="146">
        <f>IF(AZ184=4,G184,0)</f>
        <v>0</v>
      </c>
      <c r="BE184" s="146">
        <f>IF(AZ184=5,G184,0)</f>
        <v>0</v>
      </c>
      <c r="CA184" s="170">
        <v>1</v>
      </c>
      <c r="CB184" s="170">
        <v>1</v>
      </c>
      <c r="CZ184" s="146">
        <v>3.0000000000000001E-5</v>
      </c>
    </row>
    <row r="185" spans="1:104">
      <c r="A185" s="177"/>
      <c r="B185" s="180"/>
      <c r="C185" s="296" t="s">
        <v>251</v>
      </c>
      <c r="D185" s="297"/>
      <c r="E185" s="181">
        <v>27.88</v>
      </c>
      <c r="F185" s="182"/>
      <c r="G185" s="183"/>
      <c r="M185" s="179" t="s">
        <v>251</v>
      </c>
      <c r="O185" s="170"/>
    </row>
    <row r="186" spans="1:104">
      <c r="A186" s="177"/>
      <c r="B186" s="180"/>
      <c r="C186" s="296" t="s">
        <v>150</v>
      </c>
      <c r="D186" s="297"/>
      <c r="E186" s="181">
        <v>3.1850000000000001</v>
      </c>
      <c r="F186" s="182"/>
      <c r="G186" s="183"/>
      <c r="M186" s="179" t="s">
        <v>150</v>
      </c>
      <c r="O186" s="170"/>
    </row>
    <row r="187" spans="1:104">
      <c r="A187" s="177"/>
      <c r="B187" s="180"/>
      <c r="C187" s="296" t="s">
        <v>151</v>
      </c>
      <c r="D187" s="297"/>
      <c r="E187" s="181">
        <v>17.835000000000001</v>
      </c>
      <c r="F187" s="182"/>
      <c r="G187" s="183"/>
      <c r="M187" s="179" t="s">
        <v>151</v>
      </c>
      <c r="O187" s="170"/>
    </row>
    <row r="188" spans="1:104">
      <c r="A188" s="177"/>
      <c r="B188" s="180"/>
      <c r="C188" s="296" t="s">
        <v>152</v>
      </c>
      <c r="D188" s="297"/>
      <c r="E188" s="181">
        <v>1.8</v>
      </c>
      <c r="F188" s="182"/>
      <c r="G188" s="183"/>
      <c r="M188" s="179" t="s">
        <v>152</v>
      </c>
      <c r="O188" s="170"/>
    </row>
    <row r="189" spans="1:104">
      <c r="A189" s="177"/>
      <c r="B189" s="180"/>
      <c r="C189" s="296" t="s">
        <v>252</v>
      </c>
      <c r="D189" s="297"/>
      <c r="E189" s="181">
        <v>27.54</v>
      </c>
      <c r="F189" s="182"/>
      <c r="G189" s="183"/>
      <c r="M189" s="179" t="s">
        <v>252</v>
      </c>
      <c r="O189" s="170"/>
    </row>
    <row r="190" spans="1:104">
      <c r="A190" s="177"/>
      <c r="B190" s="180"/>
      <c r="C190" s="296" t="s">
        <v>154</v>
      </c>
      <c r="D190" s="297"/>
      <c r="E190" s="181">
        <v>17.835000000000001</v>
      </c>
      <c r="F190" s="182"/>
      <c r="G190" s="183"/>
      <c r="M190" s="179" t="s">
        <v>154</v>
      </c>
      <c r="O190" s="170"/>
    </row>
    <row r="191" spans="1:104">
      <c r="A191" s="177"/>
      <c r="B191" s="180"/>
      <c r="C191" s="296" t="s">
        <v>155</v>
      </c>
      <c r="D191" s="297"/>
      <c r="E191" s="181">
        <v>0.55000000000000004</v>
      </c>
      <c r="F191" s="182"/>
      <c r="G191" s="183"/>
      <c r="M191" s="179" t="s">
        <v>155</v>
      </c>
      <c r="O191" s="170"/>
    </row>
    <row r="192" spans="1:104">
      <c r="A192" s="171">
        <v>37</v>
      </c>
      <c r="B192" s="172" t="s">
        <v>253</v>
      </c>
      <c r="C192" s="173" t="s">
        <v>254</v>
      </c>
      <c r="D192" s="174" t="s">
        <v>121</v>
      </c>
      <c r="E192" s="175">
        <v>200</v>
      </c>
      <c r="F192" s="175">
        <v>0</v>
      </c>
      <c r="G192" s="176">
        <f>E192*F192</f>
        <v>0</v>
      </c>
      <c r="O192" s="170">
        <v>2</v>
      </c>
      <c r="AA192" s="146">
        <v>1</v>
      </c>
      <c r="AB192" s="146">
        <v>1</v>
      </c>
      <c r="AC192" s="146">
        <v>1</v>
      </c>
      <c r="AZ192" s="146">
        <v>1</v>
      </c>
      <c r="BA192" s="146">
        <f>IF(AZ192=1,G192,0)</f>
        <v>0</v>
      </c>
      <c r="BB192" s="146">
        <f>IF(AZ192=2,G192,0)</f>
        <v>0</v>
      </c>
      <c r="BC192" s="146">
        <f>IF(AZ192=3,G192,0)</f>
        <v>0</v>
      </c>
      <c r="BD192" s="146">
        <f>IF(AZ192=4,G192,0)</f>
        <v>0</v>
      </c>
      <c r="BE192" s="146">
        <f>IF(AZ192=5,G192,0)</f>
        <v>0</v>
      </c>
      <c r="CA192" s="170">
        <v>1</v>
      </c>
      <c r="CB192" s="170">
        <v>1</v>
      </c>
      <c r="CZ192" s="146">
        <v>4.0000000000000003E-5</v>
      </c>
    </row>
    <row r="193" spans="1:104">
      <c r="A193" s="171">
        <v>38</v>
      </c>
      <c r="B193" s="172" t="s">
        <v>255</v>
      </c>
      <c r="C193" s="173" t="s">
        <v>256</v>
      </c>
      <c r="D193" s="174" t="s">
        <v>104</v>
      </c>
      <c r="E193" s="175">
        <v>527</v>
      </c>
      <c r="F193" s="175">
        <v>0</v>
      </c>
      <c r="G193" s="176">
        <f>E193*F193</f>
        <v>0</v>
      </c>
      <c r="O193" s="170">
        <v>2</v>
      </c>
      <c r="AA193" s="146">
        <v>1</v>
      </c>
      <c r="AB193" s="146">
        <v>1</v>
      </c>
      <c r="AC193" s="146">
        <v>1</v>
      </c>
      <c r="AZ193" s="146">
        <v>1</v>
      </c>
      <c r="BA193" s="146">
        <f>IF(AZ193=1,G193,0)</f>
        <v>0</v>
      </c>
      <c r="BB193" s="146">
        <f>IF(AZ193=2,G193,0)</f>
        <v>0</v>
      </c>
      <c r="BC193" s="146">
        <f>IF(AZ193=3,G193,0)</f>
        <v>0</v>
      </c>
      <c r="BD193" s="146">
        <f>IF(AZ193=4,G193,0)</f>
        <v>0</v>
      </c>
      <c r="BE193" s="146">
        <f>IF(AZ193=5,G193,0)</f>
        <v>0</v>
      </c>
      <c r="CA193" s="170">
        <v>1</v>
      </c>
      <c r="CB193" s="170">
        <v>1</v>
      </c>
      <c r="CZ193" s="146">
        <v>0</v>
      </c>
    </row>
    <row r="194" spans="1:104">
      <c r="A194" s="177"/>
      <c r="B194" s="180"/>
      <c r="C194" s="296" t="s">
        <v>257</v>
      </c>
      <c r="D194" s="297"/>
      <c r="E194" s="181">
        <v>308</v>
      </c>
      <c r="F194" s="182"/>
      <c r="G194" s="183"/>
      <c r="M194" s="179" t="s">
        <v>257</v>
      </c>
      <c r="O194" s="170"/>
    </row>
    <row r="195" spans="1:104">
      <c r="A195" s="177"/>
      <c r="B195" s="180"/>
      <c r="C195" s="296" t="s">
        <v>258</v>
      </c>
      <c r="D195" s="297"/>
      <c r="E195" s="181">
        <v>52</v>
      </c>
      <c r="F195" s="182"/>
      <c r="G195" s="183"/>
      <c r="M195" s="179" t="s">
        <v>258</v>
      </c>
      <c r="O195" s="170"/>
    </row>
    <row r="196" spans="1:104">
      <c r="A196" s="177"/>
      <c r="B196" s="180"/>
      <c r="C196" s="296" t="s">
        <v>259</v>
      </c>
      <c r="D196" s="297"/>
      <c r="E196" s="181">
        <v>154</v>
      </c>
      <c r="F196" s="182"/>
      <c r="G196" s="183"/>
      <c r="M196" s="179" t="s">
        <v>259</v>
      </c>
      <c r="O196" s="170"/>
    </row>
    <row r="197" spans="1:104">
      <c r="A197" s="177"/>
      <c r="B197" s="180"/>
      <c r="C197" s="296" t="s">
        <v>260</v>
      </c>
      <c r="D197" s="297"/>
      <c r="E197" s="181">
        <v>13</v>
      </c>
      <c r="F197" s="182"/>
      <c r="G197" s="183"/>
      <c r="M197" s="179" t="s">
        <v>260</v>
      </c>
      <c r="O197" s="170"/>
    </row>
    <row r="198" spans="1:104">
      <c r="A198" s="171">
        <v>39</v>
      </c>
      <c r="B198" s="172" t="s">
        <v>261</v>
      </c>
      <c r="C198" s="173" t="s">
        <v>262</v>
      </c>
      <c r="D198" s="174" t="s">
        <v>121</v>
      </c>
      <c r="E198" s="175">
        <v>247.35</v>
      </c>
      <c r="F198" s="175">
        <v>0</v>
      </c>
      <c r="G198" s="176">
        <f>E198*F198</f>
        <v>0</v>
      </c>
      <c r="O198" s="170">
        <v>2</v>
      </c>
      <c r="AA198" s="146">
        <v>1</v>
      </c>
      <c r="AB198" s="146">
        <v>1</v>
      </c>
      <c r="AC198" s="146">
        <v>1</v>
      </c>
      <c r="AZ198" s="146">
        <v>1</v>
      </c>
      <c r="BA198" s="146">
        <f>IF(AZ198=1,G198,0)</f>
        <v>0</v>
      </c>
      <c r="BB198" s="146">
        <f>IF(AZ198=2,G198,0)</f>
        <v>0</v>
      </c>
      <c r="BC198" s="146">
        <f>IF(AZ198=3,G198,0)</f>
        <v>0</v>
      </c>
      <c r="BD198" s="146">
        <f>IF(AZ198=4,G198,0)</f>
        <v>0</v>
      </c>
      <c r="BE198" s="146">
        <f>IF(AZ198=5,G198,0)</f>
        <v>0</v>
      </c>
      <c r="CA198" s="170">
        <v>1</v>
      </c>
      <c r="CB198" s="170">
        <v>1</v>
      </c>
      <c r="CZ198" s="146">
        <v>0</v>
      </c>
    </row>
    <row r="199" spans="1:104">
      <c r="A199" s="177"/>
      <c r="B199" s="180"/>
      <c r="C199" s="296" t="s">
        <v>263</v>
      </c>
      <c r="D199" s="297"/>
      <c r="E199" s="181">
        <v>247.35</v>
      </c>
      <c r="F199" s="182"/>
      <c r="G199" s="183"/>
      <c r="M199" s="179" t="s">
        <v>263</v>
      </c>
      <c r="O199" s="170"/>
    </row>
    <row r="200" spans="1:104">
      <c r="A200" s="171">
        <v>40</v>
      </c>
      <c r="B200" s="172" t="s">
        <v>264</v>
      </c>
      <c r="C200" s="173" t="s">
        <v>265</v>
      </c>
      <c r="D200" s="174" t="s">
        <v>121</v>
      </c>
      <c r="E200" s="175">
        <v>247.35</v>
      </c>
      <c r="F200" s="175">
        <v>0</v>
      </c>
      <c r="G200" s="176">
        <f>E200*F200</f>
        <v>0</v>
      </c>
      <c r="O200" s="170">
        <v>2</v>
      </c>
      <c r="AA200" s="146">
        <v>1</v>
      </c>
      <c r="AB200" s="146">
        <v>0</v>
      </c>
      <c r="AC200" s="146">
        <v>0</v>
      </c>
      <c r="AZ200" s="146">
        <v>1</v>
      </c>
      <c r="BA200" s="146">
        <f>IF(AZ200=1,G200,0)</f>
        <v>0</v>
      </c>
      <c r="BB200" s="146">
        <f>IF(AZ200=2,G200,0)</f>
        <v>0</v>
      </c>
      <c r="BC200" s="146">
        <f>IF(AZ200=3,G200,0)</f>
        <v>0</v>
      </c>
      <c r="BD200" s="146">
        <f>IF(AZ200=4,G200,0)</f>
        <v>0</v>
      </c>
      <c r="BE200" s="146">
        <f>IF(AZ200=5,G200,0)</f>
        <v>0</v>
      </c>
      <c r="CA200" s="170">
        <v>1</v>
      </c>
      <c r="CB200" s="170">
        <v>0</v>
      </c>
      <c r="CZ200" s="146">
        <v>0</v>
      </c>
    </row>
    <row r="201" spans="1:104">
      <c r="A201" s="177"/>
      <c r="B201" s="180"/>
      <c r="C201" s="296" t="s">
        <v>263</v>
      </c>
      <c r="D201" s="297"/>
      <c r="E201" s="181">
        <v>247.35</v>
      </c>
      <c r="F201" s="182"/>
      <c r="G201" s="183"/>
      <c r="M201" s="179" t="s">
        <v>263</v>
      </c>
      <c r="O201" s="170"/>
    </row>
    <row r="202" spans="1:104">
      <c r="A202" s="171">
        <v>41</v>
      </c>
      <c r="B202" s="172" t="s">
        <v>266</v>
      </c>
      <c r="C202" s="173" t="s">
        <v>267</v>
      </c>
      <c r="D202" s="174" t="s">
        <v>121</v>
      </c>
      <c r="E202" s="175">
        <v>247.35</v>
      </c>
      <c r="F202" s="175">
        <v>0</v>
      </c>
      <c r="G202" s="176">
        <f>E202*F202</f>
        <v>0</v>
      </c>
      <c r="O202" s="170">
        <v>2</v>
      </c>
      <c r="AA202" s="146">
        <v>1</v>
      </c>
      <c r="AB202" s="146">
        <v>1</v>
      </c>
      <c r="AC202" s="146">
        <v>1</v>
      </c>
      <c r="AZ202" s="146">
        <v>1</v>
      </c>
      <c r="BA202" s="146">
        <f>IF(AZ202=1,G202,0)</f>
        <v>0</v>
      </c>
      <c r="BB202" s="146">
        <f>IF(AZ202=2,G202,0)</f>
        <v>0</v>
      </c>
      <c r="BC202" s="146">
        <f>IF(AZ202=3,G202,0)</f>
        <v>0</v>
      </c>
      <c r="BD202" s="146">
        <f>IF(AZ202=4,G202,0)</f>
        <v>0</v>
      </c>
      <c r="BE202" s="146">
        <f>IF(AZ202=5,G202,0)</f>
        <v>0</v>
      </c>
      <c r="CA202" s="170">
        <v>1</v>
      </c>
      <c r="CB202" s="170">
        <v>1</v>
      </c>
      <c r="CZ202" s="146">
        <v>0</v>
      </c>
    </row>
    <row r="203" spans="1:104">
      <c r="A203" s="177"/>
      <c r="B203" s="180"/>
      <c r="C203" s="296" t="s">
        <v>263</v>
      </c>
      <c r="D203" s="297"/>
      <c r="E203" s="181">
        <v>247.35</v>
      </c>
      <c r="F203" s="182"/>
      <c r="G203" s="183"/>
      <c r="M203" s="179" t="s">
        <v>263</v>
      </c>
      <c r="O203" s="170"/>
    </row>
    <row r="204" spans="1:104">
      <c r="A204" s="171">
        <v>42</v>
      </c>
      <c r="B204" s="172" t="s">
        <v>268</v>
      </c>
      <c r="C204" s="173" t="s">
        <v>269</v>
      </c>
      <c r="D204" s="174" t="s">
        <v>121</v>
      </c>
      <c r="E204" s="175">
        <v>107.33</v>
      </c>
      <c r="F204" s="175">
        <v>0</v>
      </c>
      <c r="G204" s="176">
        <f>E204*F204</f>
        <v>0</v>
      </c>
      <c r="O204" s="170">
        <v>2</v>
      </c>
      <c r="AA204" s="146">
        <v>1</v>
      </c>
      <c r="AB204" s="146">
        <v>1</v>
      </c>
      <c r="AC204" s="146">
        <v>1</v>
      </c>
      <c r="AZ204" s="146">
        <v>1</v>
      </c>
      <c r="BA204" s="146">
        <f>IF(AZ204=1,G204,0)</f>
        <v>0</v>
      </c>
      <c r="BB204" s="146">
        <f>IF(AZ204=2,G204,0)</f>
        <v>0</v>
      </c>
      <c r="BC204" s="146">
        <f>IF(AZ204=3,G204,0)</f>
        <v>0</v>
      </c>
      <c r="BD204" s="146">
        <f>IF(AZ204=4,G204,0)</f>
        <v>0</v>
      </c>
      <c r="BE204" s="146">
        <f>IF(AZ204=5,G204,0)</f>
        <v>0</v>
      </c>
      <c r="CA204" s="170">
        <v>1</v>
      </c>
      <c r="CB204" s="170">
        <v>1</v>
      </c>
      <c r="CZ204" s="146">
        <v>1.3999999999999999E-4</v>
      </c>
    </row>
    <row r="205" spans="1:104">
      <c r="A205" s="177"/>
      <c r="B205" s="180"/>
      <c r="C205" s="296" t="s">
        <v>270</v>
      </c>
      <c r="D205" s="297"/>
      <c r="E205" s="181">
        <v>15.3</v>
      </c>
      <c r="F205" s="182"/>
      <c r="G205" s="183"/>
      <c r="M205" s="179" t="s">
        <v>270</v>
      </c>
      <c r="O205" s="170"/>
    </row>
    <row r="206" spans="1:104">
      <c r="A206" s="177"/>
      <c r="B206" s="180"/>
      <c r="C206" s="296" t="s">
        <v>271</v>
      </c>
      <c r="D206" s="297"/>
      <c r="E206" s="181">
        <v>95.06</v>
      </c>
      <c r="F206" s="182"/>
      <c r="G206" s="183"/>
      <c r="M206" s="179" t="s">
        <v>271</v>
      </c>
      <c r="O206" s="170"/>
    </row>
    <row r="207" spans="1:104">
      <c r="A207" s="177"/>
      <c r="B207" s="180"/>
      <c r="C207" s="296" t="s">
        <v>272</v>
      </c>
      <c r="D207" s="297"/>
      <c r="E207" s="181">
        <v>-47.53</v>
      </c>
      <c r="F207" s="182"/>
      <c r="G207" s="183"/>
      <c r="M207" s="179" t="s">
        <v>272</v>
      </c>
      <c r="O207" s="170"/>
    </row>
    <row r="208" spans="1:104">
      <c r="A208" s="177"/>
      <c r="B208" s="180"/>
      <c r="C208" s="296" t="s">
        <v>273</v>
      </c>
      <c r="D208" s="297"/>
      <c r="E208" s="181">
        <v>8</v>
      </c>
      <c r="F208" s="182"/>
      <c r="G208" s="183"/>
      <c r="M208" s="179" t="s">
        <v>273</v>
      </c>
      <c r="O208" s="170"/>
    </row>
    <row r="209" spans="1:104">
      <c r="A209" s="177"/>
      <c r="B209" s="180"/>
      <c r="C209" s="296" t="s">
        <v>274</v>
      </c>
      <c r="D209" s="297"/>
      <c r="E209" s="181">
        <v>36.5</v>
      </c>
      <c r="F209" s="182"/>
      <c r="G209" s="183"/>
      <c r="M209" s="179" t="s">
        <v>274</v>
      </c>
      <c r="O209" s="170"/>
    </row>
    <row r="210" spans="1:104">
      <c r="A210" s="171">
        <v>43</v>
      </c>
      <c r="B210" s="172" t="s">
        <v>275</v>
      </c>
      <c r="C210" s="173" t="s">
        <v>276</v>
      </c>
      <c r="D210" s="174" t="s">
        <v>121</v>
      </c>
      <c r="E210" s="175">
        <v>247.35</v>
      </c>
      <c r="F210" s="175">
        <v>0</v>
      </c>
      <c r="G210" s="176">
        <f>E210*F210</f>
        <v>0</v>
      </c>
      <c r="O210" s="170">
        <v>2</v>
      </c>
      <c r="AA210" s="146">
        <v>1</v>
      </c>
      <c r="AB210" s="146">
        <v>1</v>
      </c>
      <c r="AC210" s="146">
        <v>1</v>
      </c>
      <c r="AZ210" s="146">
        <v>1</v>
      </c>
      <c r="BA210" s="146">
        <f>IF(AZ210=1,G210,0)</f>
        <v>0</v>
      </c>
      <c r="BB210" s="146">
        <f>IF(AZ210=2,G210,0)</f>
        <v>0</v>
      </c>
      <c r="BC210" s="146">
        <f>IF(AZ210=3,G210,0)</f>
        <v>0</v>
      </c>
      <c r="BD210" s="146">
        <f>IF(AZ210=4,G210,0)</f>
        <v>0</v>
      </c>
      <c r="BE210" s="146">
        <f>IF(AZ210=5,G210,0)</f>
        <v>0</v>
      </c>
      <c r="CA210" s="170">
        <v>1</v>
      </c>
      <c r="CB210" s="170">
        <v>1</v>
      </c>
      <c r="CZ210" s="146">
        <v>5.0000000000000002E-5</v>
      </c>
    </row>
    <row r="211" spans="1:104">
      <c r="A211" s="177"/>
      <c r="B211" s="180"/>
      <c r="C211" s="296" t="s">
        <v>263</v>
      </c>
      <c r="D211" s="297"/>
      <c r="E211" s="181">
        <v>247.35</v>
      </c>
      <c r="F211" s="182"/>
      <c r="G211" s="183"/>
      <c r="M211" s="179" t="s">
        <v>263</v>
      </c>
      <c r="O211" s="170"/>
    </row>
    <row r="212" spans="1:104">
      <c r="A212" s="171">
        <v>44</v>
      </c>
      <c r="B212" s="172" t="s">
        <v>277</v>
      </c>
      <c r="C212" s="173" t="s">
        <v>278</v>
      </c>
      <c r="D212" s="174" t="s">
        <v>121</v>
      </c>
      <c r="E212" s="175">
        <v>379.6</v>
      </c>
      <c r="F212" s="175">
        <v>0</v>
      </c>
      <c r="G212" s="176">
        <f>E212*F212</f>
        <v>0</v>
      </c>
      <c r="O212" s="170">
        <v>2</v>
      </c>
      <c r="AA212" s="146">
        <v>1</v>
      </c>
      <c r="AB212" s="146">
        <v>1</v>
      </c>
      <c r="AC212" s="146">
        <v>1</v>
      </c>
      <c r="AZ212" s="146">
        <v>1</v>
      </c>
      <c r="BA212" s="146">
        <f>IF(AZ212=1,G212,0)</f>
        <v>0</v>
      </c>
      <c r="BB212" s="146">
        <f>IF(AZ212=2,G212,0)</f>
        <v>0</v>
      </c>
      <c r="BC212" s="146">
        <f>IF(AZ212=3,G212,0)</f>
        <v>0</v>
      </c>
      <c r="BD212" s="146">
        <f>IF(AZ212=4,G212,0)</f>
        <v>0</v>
      </c>
      <c r="BE212" s="146">
        <f>IF(AZ212=5,G212,0)</f>
        <v>0</v>
      </c>
      <c r="CA212" s="170">
        <v>1</v>
      </c>
      <c r="CB212" s="170">
        <v>1</v>
      </c>
      <c r="CZ212" s="146">
        <v>0</v>
      </c>
    </row>
    <row r="213" spans="1:104">
      <c r="A213" s="177"/>
      <c r="B213" s="180"/>
      <c r="C213" s="296" t="s">
        <v>279</v>
      </c>
      <c r="D213" s="297"/>
      <c r="E213" s="181">
        <v>379.6</v>
      </c>
      <c r="F213" s="182"/>
      <c r="G213" s="183"/>
      <c r="M213" s="179" t="s">
        <v>279</v>
      </c>
      <c r="O213" s="170"/>
    </row>
    <row r="214" spans="1:104">
      <c r="A214" s="184"/>
      <c r="B214" s="185" t="s">
        <v>74</v>
      </c>
      <c r="C214" s="186" t="str">
        <f>CONCATENATE(B183," ",C183)</f>
        <v>95 Dokončovací konstrukce na pozemních stavbách</v>
      </c>
      <c r="D214" s="187"/>
      <c r="E214" s="188"/>
      <c r="F214" s="189"/>
      <c r="G214" s="190">
        <f>SUM(G183:G213)</f>
        <v>0</v>
      </c>
      <c r="O214" s="170">
        <v>4</v>
      </c>
      <c r="BA214" s="191">
        <f>SUM(BA183:BA213)</f>
        <v>0</v>
      </c>
      <c r="BB214" s="191">
        <f>SUM(BB183:BB213)</f>
        <v>0</v>
      </c>
      <c r="BC214" s="191">
        <f>SUM(BC183:BC213)</f>
        <v>0</v>
      </c>
      <c r="BD214" s="191">
        <f>SUM(BD183:BD213)</f>
        <v>0</v>
      </c>
      <c r="BE214" s="191">
        <f>SUM(BE183:BE213)</f>
        <v>0</v>
      </c>
    </row>
    <row r="215" spans="1:104">
      <c r="A215" s="163" t="s">
        <v>73</v>
      </c>
      <c r="B215" s="164" t="s">
        <v>280</v>
      </c>
      <c r="C215" s="165" t="s">
        <v>281</v>
      </c>
      <c r="D215" s="166"/>
      <c r="E215" s="167"/>
      <c r="F215" s="167"/>
      <c r="G215" s="168"/>
      <c r="H215" s="169"/>
      <c r="I215" s="169"/>
      <c r="O215" s="170">
        <v>1</v>
      </c>
    </row>
    <row r="216" spans="1:104">
      <c r="A216" s="171">
        <v>45</v>
      </c>
      <c r="B216" s="172" t="s">
        <v>282</v>
      </c>
      <c r="C216" s="173" t="s">
        <v>283</v>
      </c>
      <c r="D216" s="174" t="s">
        <v>104</v>
      </c>
      <c r="E216" s="175">
        <v>47.4</v>
      </c>
      <c r="F216" s="175">
        <v>0</v>
      </c>
      <c r="G216" s="176">
        <f>E216*F216</f>
        <v>0</v>
      </c>
      <c r="O216" s="170">
        <v>2</v>
      </c>
      <c r="AA216" s="146">
        <v>1</v>
      </c>
      <c r="AB216" s="146">
        <v>1</v>
      </c>
      <c r="AC216" s="146">
        <v>1</v>
      </c>
      <c r="AZ216" s="146">
        <v>1</v>
      </c>
      <c r="BA216" s="146">
        <f>IF(AZ216=1,G216,0)</f>
        <v>0</v>
      </c>
      <c r="BB216" s="146">
        <f>IF(AZ216=2,G216,0)</f>
        <v>0</v>
      </c>
      <c r="BC216" s="146">
        <f>IF(AZ216=3,G216,0)</f>
        <v>0</v>
      </c>
      <c r="BD216" s="146">
        <f>IF(AZ216=4,G216,0)</f>
        <v>0</v>
      </c>
      <c r="BE216" s="146">
        <f>IF(AZ216=5,G216,0)</f>
        <v>0</v>
      </c>
      <c r="CA216" s="170">
        <v>1</v>
      </c>
      <c r="CB216" s="170">
        <v>1</v>
      </c>
      <c r="CZ216" s="146">
        <v>0</v>
      </c>
    </row>
    <row r="217" spans="1:104">
      <c r="A217" s="177"/>
      <c r="B217" s="180"/>
      <c r="C217" s="296" t="s">
        <v>284</v>
      </c>
      <c r="D217" s="297"/>
      <c r="E217" s="181">
        <v>26</v>
      </c>
      <c r="F217" s="182"/>
      <c r="G217" s="183"/>
      <c r="M217" s="179" t="s">
        <v>284</v>
      </c>
      <c r="O217" s="170"/>
    </row>
    <row r="218" spans="1:104">
      <c r="A218" s="177"/>
      <c r="B218" s="180"/>
      <c r="C218" s="296" t="s">
        <v>285</v>
      </c>
      <c r="D218" s="297"/>
      <c r="E218" s="181">
        <v>21.4</v>
      </c>
      <c r="F218" s="182"/>
      <c r="G218" s="183"/>
      <c r="M218" s="179" t="s">
        <v>285</v>
      </c>
      <c r="O218" s="170"/>
    </row>
    <row r="219" spans="1:104">
      <c r="A219" s="171">
        <v>46</v>
      </c>
      <c r="B219" s="172" t="s">
        <v>286</v>
      </c>
      <c r="C219" s="173" t="s">
        <v>287</v>
      </c>
      <c r="D219" s="174" t="s">
        <v>101</v>
      </c>
      <c r="E219" s="175">
        <v>15.45</v>
      </c>
      <c r="F219" s="175">
        <v>0</v>
      </c>
      <c r="G219" s="176">
        <f>E219*F219</f>
        <v>0</v>
      </c>
      <c r="O219" s="170">
        <v>2</v>
      </c>
      <c r="AA219" s="146">
        <v>1</v>
      </c>
      <c r="AB219" s="146">
        <v>7</v>
      </c>
      <c r="AC219" s="146">
        <v>7</v>
      </c>
      <c r="AZ219" s="146">
        <v>1</v>
      </c>
      <c r="BA219" s="146">
        <f>IF(AZ219=1,G219,0)</f>
        <v>0</v>
      </c>
      <c r="BB219" s="146">
        <f>IF(AZ219=2,G219,0)</f>
        <v>0</v>
      </c>
      <c r="BC219" s="146">
        <f>IF(AZ219=3,G219,0)</f>
        <v>0</v>
      </c>
      <c r="BD219" s="146">
        <f>IF(AZ219=4,G219,0)</f>
        <v>0</v>
      </c>
      <c r="BE219" s="146">
        <f>IF(AZ219=5,G219,0)</f>
        <v>0</v>
      </c>
      <c r="CA219" s="170">
        <v>1</v>
      </c>
      <c r="CB219" s="170">
        <v>7</v>
      </c>
      <c r="CZ219" s="146">
        <v>0</v>
      </c>
    </row>
    <row r="220" spans="1:104">
      <c r="A220" s="177"/>
      <c r="B220" s="180"/>
      <c r="C220" s="296" t="s">
        <v>288</v>
      </c>
      <c r="D220" s="297"/>
      <c r="E220" s="181">
        <v>0</v>
      </c>
      <c r="F220" s="182"/>
      <c r="G220" s="183"/>
      <c r="M220" s="179" t="s">
        <v>288</v>
      </c>
      <c r="O220" s="170"/>
    </row>
    <row r="221" spans="1:104">
      <c r="A221" s="177"/>
      <c r="B221" s="180"/>
      <c r="C221" s="296" t="s">
        <v>289</v>
      </c>
      <c r="D221" s="297"/>
      <c r="E221" s="181">
        <v>6.8</v>
      </c>
      <c r="F221" s="182"/>
      <c r="G221" s="183"/>
      <c r="M221" s="179" t="s">
        <v>289</v>
      </c>
      <c r="O221" s="170"/>
    </row>
    <row r="222" spans="1:104">
      <c r="A222" s="177"/>
      <c r="B222" s="180"/>
      <c r="C222" s="296" t="s">
        <v>290</v>
      </c>
      <c r="D222" s="297"/>
      <c r="E222" s="181">
        <v>6.8</v>
      </c>
      <c r="F222" s="182"/>
      <c r="G222" s="183"/>
      <c r="M222" s="179" t="s">
        <v>290</v>
      </c>
      <c r="O222" s="170"/>
    </row>
    <row r="223" spans="1:104">
      <c r="A223" s="177"/>
      <c r="B223" s="180"/>
      <c r="C223" s="296" t="s">
        <v>291</v>
      </c>
      <c r="D223" s="297"/>
      <c r="E223" s="181">
        <v>1</v>
      </c>
      <c r="F223" s="182"/>
      <c r="G223" s="183"/>
      <c r="M223" s="179" t="s">
        <v>291</v>
      </c>
      <c r="O223" s="170"/>
    </row>
    <row r="224" spans="1:104">
      <c r="A224" s="177"/>
      <c r="B224" s="180"/>
      <c r="C224" s="296" t="s">
        <v>292</v>
      </c>
      <c r="D224" s="297"/>
      <c r="E224" s="181">
        <v>0.85</v>
      </c>
      <c r="F224" s="182"/>
      <c r="G224" s="183"/>
      <c r="M224" s="179" t="s">
        <v>292</v>
      </c>
      <c r="O224" s="170"/>
    </row>
    <row r="225" spans="1:104">
      <c r="A225" s="171">
        <v>47</v>
      </c>
      <c r="B225" s="172" t="s">
        <v>293</v>
      </c>
      <c r="C225" s="173" t="s">
        <v>294</v>
      </c>
      <c r="D225" s="174" t="s">
        <v>101</v>
      </c>
      <c r="E225" s="175">
        <v>68</v>
      </c>
      <c r="F225" s="175">
        <v>0</v>
      </c>
      <c r="G225" s="176">
        <f>E225*F225</f>
        <v>0</v>
      </c>
      <c r="O225" s="170">
        <v>2</v>
      </c>
      <c r="AA225" s="146">
        <v>1</v>
      </c>
      <c r="AB225" s="146">
        <v>1</v>
      </c>
      <c r="AC225" s="146">
        <v>1</v>
      </c>
      <c r="AZ225" s="146">
        <v>1</v>
      </c>
      <c r="BA225" s="146">
        <f>IF(AZ225=1,G225,0)</f>
        <v>0</v>
      </c>
      <c r="BB225" s="146">
        <f>IF(AZ225=2,G225,0)</f>
        <v>0</v>
      </c>
      <c r="BC225" s="146">
        <f>IF(AZ225=3,G225,0)</f>
        <v>0</v>
      </c>
      <c r="BD225" s="146">
        <f>IF(AZ225=4,G225,0)</f>
        <v>0</v>
      </c>
      <c r="BE225" s="146">
        <f>IF(AZ225=5,G225,0)</f>
        <v>0</v>
      </c>
      <c r="CA225" s="170">
        <v>1</v>
      </c>
      <c r="CB225" s="170">
        <v>1</v>
      </c>
      <c r="CZ225" s="146">
        <v>0</v>
      </c>
    </row>
    <row r="226" spans="1:104">
      <c r="A226" s="177"/>
      <c r="B226" s="180"/>
      <c r="C226" s="296" t="s">
        <v>295</v>
      </c>
      <c r="D226" s="297"/>
      <c r="E226" s="181">
        <v>32</v>
      </c>
      <c r="F226" s="182"/>
      <c r="G226" s="183"/>
      <c r="M226" s="179" t="s">
        <v>295</v>
      </c>
      <c r="O226" s="170"/>
    </row>
    <row r="227" spans="1:104">
      <c r="A227" s="177"/>
      <c r="B227" s="180"/>
      <c r="C227" s="296" t="s">
        <v>296</v>
      </c>
      <c r="D227" s="297"/>
      <c r="E227" s="181">
        <v>32</v>
      </c>
      <c r="F227" s="182"/>
      <c r="G227" s="183"/>
      <c r="M227" s="179" t="s">
        <v>296</v>
      </c>
      <c r="O227" s="170"/>
    </row>
    <row r="228" spans="1:104">
      <c r="A228" s="177"/>
      <c r="B228" s="180"/>
      <c r="C228" s="296" t="s">
        <v>297</v>
      </c>
      <c r="D228" s="297"/>
      <c r="E228" s="181">
        <v>2</v>
      </c>
      <c r="F228" s="182"/>
      <c r="G228" s="183"/>
      <c r="M228" s="179" t="s">
        <v>297</v>
      </c>
      <c r="O228" s="170"/>
    </row>
    <row r="229" spans="1:104">
      <c r="A229" s="177"/>
      <c r="B229" s="180"/>
      <c r="C229" s="296" t="s">
        <v>298</v>
      </c>
      <c r="D229" s="297"/>
      <c r="E229" s="181">
        <v>2</v>
      </c>
      <c r="F229" s="182"/>
      <c r="G229" s="183"/>
      <c r="M229" s="179" t="s">
        <v>298</v>
      </c>
      <c r="O229" s="170"/>
    </row>
    <row r="230" spans="1:104">
      <c r="A230" s="171">
        <v>48</v>
      </c>
      <c r="B230" s="172" t="s">
        <v>299</v>
      </c>
      <c r="C230" s="173" t="s">
        <v>300</v>
      </c>
      <c r="D230" s="174" t="s">
        <v>121</v>
      </c>
      <c r="E230" s="175">
        <v>28.21</v>
      </c>
      <c r="F230" s="175">
        <v>0</v>
      </c>
      <c r="G230" s="176">
        <f>E230*F230</f>
        <v>0</v>
      </c>
      <c r="O230" s="170">
        <v>2</v>
      </c>
      <c r="AA230" s="146">
        <v>1</v>
      </c>
      <c r="AB230" s="146">
        <v>1</v>
      </c>
      <c r="AC230" s="146">
        <v>1</v>
      </c>
      <c r="AZ230" s="146">
        <v>1</v>
      </c>
      <c r="BA230" s="146">
        <f>IF(AZ230=1,G230,0)</f>
        <v>0</v>
      </c>
      <c r="BB230" s="146">
        <f>IF(AZ230=2,G230,0)</f>
        <v>0</v>
      </c>
      <c r="BC230" s="146">
        <f>IF(AZ230=3,G230,0)</f>
        <v>0</v>
      </c>
      <c r="BD230" s="146">
        <f>IF(AZ230=4,G230,0)</f>
        <v>0</v>
      </c>
      <c r="BE230" s="146">
        <f>IF(AZ230=5,G230,0)</f>
        <v>0</v>
      </c>
      <c r="CA230" s="170">
        <v>1</v>
      </c>
      <c r="CB230" s="170">
        <v>1</v>
      </c>
      <c r="CZ230" s="146">
        <v>1E-3</v>
      </c>
    </row>
    <row r="231" spans="1:104">
      <c r="A231" s="177"/>
      <c r="B231" s="180"/>
      <c r="C231" s="296" t="s">
        <v>301</v>
      </c>
      <c r="D231" s="297"/>
      <c r="E231" s="181">
        <v>13.94</v>
      </c>
      <c r="F231" s="182"/>
      <c r="G231" s="183"/>
      <c r="M231" s="179" t="s">
        <v>301</v>
      </c>
      <c r="O231" s="170"/>
    </row>
    <row r="232" spans="1:104">
      <c r="A232" s="177"/>
      <c r="B232" s="180"/>
      <c r="C232" s="296" t="s">
        <v>302</v>
      </c>
      <c r="D232" s="297"/>
      <c r="E232" s="181">
        <v>12.24</v>
      </c>
      <c r="F232" s="182"/>
      <c r="G232" s="183"/>
      <c r="M232" s="179" t="s">
        <v>302</v>
      </c>
      <c r="O232" s="170"/>
    </row>
    <row r="233" spans="1:104">
      <c r="A233" s="177"/>
      <c r="B233" s="180"/>
      <c r="C233" s="296" t="s">
        <v>303</v>
      </c>
      <c r="D233" s="297"/>
      <c r="E233" s="181">
        <v>0.5</v>
      </c>
      <c r="F233" s="182"/>
      <c r="G233" s="183"/>
      <c r="M233" s="179" t="s">
        <v>303</v>
      </c>
      <c r="O233" s="170"/>
    </row>
    <row r="234" spans="1:104">
      <c r="A234" s="177"/>
      <c r="B234" s="180"/>
      <c r="C234" s="296" t="s">
        <v>304</v>
      </c>
      <c r="D234" s="297"/>
      <c r="E234" s="181">
        <v>1.53</v>
      </c>
      <c r="F234" s="182"/>
      <c r="G234" s="183"/>
      <c r="M234" s="179" t="s">
        <v>304</v>
      </c>
      <c r="O234" s="170"/>
    </row>
    <row r="235" spans="1:104">
      <c r="A235" s="171">
        <v>49</v>
      </c>
      <c r="B235" s="172" t="s">
        <v>305</v>
      </c>
      <c r="C235" s="173" t="s">
        <v>306</v>
      </c>
      <c r="D235" s="174" t="s">
        <v>104</v>
      </c>
      <c r="E235" s="175">
        <v>30.9</v>
      </c>
      <c r="F235" s="175">
        <v>0</v>
      </c>
      <c r="G235" s="176">
        <f>E235*F235</f>
        <v>0</v>
      </c>
      <c r="O235" s="170">
        <v>2</v>
      </c>
      <c r="AA235" s="146">
        <v>1</v>
      </c>
      <c r="AB235" s="146">
        <v>1</v>
      </c>
      <c r="AC235" s="146">
        <v>1</v>
      </c>
      <c r="AZ235" s="146">
        <v>1</v>
      </c>
      <c r="BA235" s="146">
        <f>IF(AZ235=1,G235,0)</f>
        <v>0</v>
      </c>
      <c r="BB235" s="146">
        <f>IF(AZ235=2,G235,0)</f>
        <v>0</v>
      </c>
      <c r="BC235" s="146">
        <f>IF(AZ235=3,G235,0)</f>
        <v>0</v>
      </c>
      <c r="BD235" s="146">
        <f>IF(AZ235=4,G235,0)</f>
        <v>0</v>
      </c>
      <c r="BE235" s="146">
        <f>IF(AZ235=5,G235,0)</f>
        <v>0</v>
      </c>
      <c r="CA235" s="170">
        <v>1</v>
      </c>
      <c r="CB235" s="170">
        <v>1</v>
      </c>
      <c r="CZ235" s="146">
        <v>0</v>
      </c>
    </row>
    <row r="236" spans="1:104">
      <c r="A236" s="177"/>
      <c r="B236" s="180"/>
      <c r="C236" s="296" t="s">
        <v>288</v>
      </c>
      <c r="D236" s="297"/>
      <c r="E236" s="181">
        <v>0</v>
      </c>
      <c r="F236" s="182"/>
      <c r="G236" s="183"/>
      <c r="M236" s="179" t="s">
        <v>288</v>
      </c>
      <c r="O236" s="170"/>
    </row>
    <row r="237" spans="1:104">
      <c r="A237" s="177"/>
      <c r="B237" s="180"/>
      <c r="C237" s="296" t="s">
        <v>289</v>
      </c>
      <c r="D237" s="297"/>
      <c r="E237" s="181">
        <v>6.8</v>
      </c>
      <c r="F237" s="182"/>
      <c r="G237" s="183"/>
      <c r="M237" s="179" t="s">
        <v>289</v>
      </c>
      <c r="O237" s="170"/>
    </row>
    <row r="238" spans="1:104">
      <c r="A238" s="177"/>
      <c r="B238" s="180"/>
      <c r="C238" s="296" t="s">
        <v>290</v>
      </c>
      <c r="D238" s="297"/>
      <c r="E238" s="181">
        <v>6.8</v>
      </c>
      <c r="F238" s="182"/>
      <c r="G238" s="183"/>
      <c r="M238" s="179" t="s">
        <v>290</v>
      </c>
      <c r="O238" s="170"/>
    </row>
    <row r="239" spans="1:104">
      <c r="A239" s="177"/>
      <c r="B239" s="180"/>
      <c r="C239" s="296" t="s">
        <v>291</v>
      </c>
      <c r="D239" s="297"/>
      <c r="E239" s="181">
        <v>1</v>
      </c>
      <c r="F239" s="182"/>
      <c r="G239" s="183"/>
      <c r="M239" s="179" t="s">
        <v>291</v>
      </c>
      <c r="O239" s="170"/>
    </row>
    <row r="240" spans="1:104">
      <c r="A240" s="177"/>
      <c r="B240" s="180"/>
      <c r="C240" s="296" t="s">
        <v>292</v>
      </c>
      <c r="D240" s="297"/>
      <c r="E240" s="181">
        <v>0.85</v>
      </c>
      <c r="F240" s="182"/>
      <c r="G240" s="183"/>
      <c r="M240" s="179" t="s">
        <v>292</v>
      </c>
      <c r="O240" s="170"/>
    </row>
    <row r="241" spans="1:104">
      <c r="A241" s="177"/>
      <c r="B241" s="180"/>
      <c r="C241" s="296" t="s">
        <v>307</v>
      </c>
      <c r="D241" s="297"/>
      <c r="E241" s="181">
        <v>0</v>
      </c>
      <c r="F241" s="182"/>
      <c r="G241" s="183"/>
      <c r="M241" s="179" t="s">
        <v>307</v>
      </c>
      <c r="O241" s="170"/>
    </row>
    <row r="242" spans="1:104">
      <c r="A242" s="177"/>
      <c r="B242" s="180"/>
      <c r="C242" s="296" t="s">
        <v>289</v>
      </c>
      <c r="D242" s="297"/>
      <c r="E242" s="181">
        <v>6.8</v>
      </c>
      <c r="F242" s="182"/>
      <c r="G242" s="183"/>
      <c r="M242" s="179" t="s">
        <v>289</v>
      </c>
      <c r="O242" s="170"/>
    </row>
    <row r="243" spans="1:104">
      <c r="A243" s="177"/>
      <c r="B243" s="180"/>
      <c r="C243" s="296" t="s">
        <v>290</v>
      </c>
      <c r="D243" s="297"/>
      <c r="E243" s="181">
        <v>6.8</v>
      </c>
      <c r="F243" s="182"/>
      <c r="G243" s="183"/>
      <c r="M243" s="179" t="s">
        <v>290</v>
      </c>
      <c r="O243" s="170"/>
    </row>
    <row r="244" spans="1:104">
      <c r="A244" s="177"/>
      <c r="B244" s="180"/>
      <c r="C244" s="296" t="s">
        <v>291</v>
      </c>
      <c r="D244" s="297"/>
      <c r="E244" s="181">
        <v>1</v>
      </c>
      <c r="F244" s="182"/>
      <c r="G244" s="183"/>
      <c r="M244" s="179" t="s">
        <v>291</v>
      </c>
      <c r="O244" s="170"/>
    </row>
    <row r="245" spans="1:104">
      <c r="A245" s="177"/>
      <c r="B245" s="180"/>
      <c r="C245" s="296" t="s">
        <v>292</v>
      </c>
      <c r="D245" s="297"/>
      <c r="E245" s="181">
        <v>0.85</v>
      </c>
      <c r="F245" s="182"/>
      <c r="G245" s="183"/>
      <c r="M245" s="179" t="s">
        <v>292</v>
      </c>
      <c r="O245" s="170"/>
    </row>
    <row r="246" spans="1:104">
      <c r="A246" s="184"/>
      <c r="B246" s="185" t="s">
        <v>74</v>
      </c>
      <c r="C246" s="186" t="str">
        <f>CONCATENATE(B215," ",C215)</f>
        <v>96 Bourání konstrukcí</v>
      </c>
      <c r="D246" s="187"/>
      <c r="E246" s="188"/>
      <c r="F246" s="189"/>
      <c r="G246" s="190">
        <f>SUM(G215:G245)</f>
        <v>0</v>
      </c>
      <c r="O246" s="170">
        <v>4</v>
      </c>
      <c r="BA246" s="191">
        <f>SUM(BA215:BA245)</f>
        <v>0</v>
      </c>
      <c r="BB246" s="191">
        <f>SUM(BB215:BB245)</f>
        <v>0</v>
      </c>
      <c r="BC246" s="191">
        <f>SUM(BC215:BC245)</f>
        <v>0</v>
      </c>
      <c r="BD246" s="191">
        <f>SUM(BD215:BD245)</f>
        <v>0</v>
      </c>
      <c r="BE246" s="191">
        <f>SUM(BE215:BE245)</f>
        <v>0</v>
      </c>
    </row>
    <row r="247" spans="1:104">
      <c r="A247" s="163" t="s">
        <v>73</v>
      </c>
      <c r="B247" s="164" t="s">
        <v>308</v>
      </c>
      <c r="C247" s="165" t="s">
        <v>309</v>
      </c>
      <c r="D247" s="166"/>
      <c r="E247" s="167"/>
      <c r="F247" s="167"/>
      <c r="G247" s="168"/>
      <c r="H247" s="169"/>
      <c r="I247" s="169"/>
      <c r="O247" s="170">
        <v>1</v>
      </c>
    </row>
    <row r="248" spans="1:104">
      <c r="A248" s="171">
        <v>50</v>
      </c>
      <c r="B248" s="172" t="s">
        <v>310</v>
      </c>
      <c r="C248" s="173" t="s">
        <v>311</v>
      </c>
      <c r="D248" s="174" t="s">
        <v>104</v>
      </c>
      <c r="E248" s="175">
        <v>4</v>
      </c>
      <c r="F248" s="175">
        <v>0</v>
      </c>
      <c r="G248" s="176">
        <f>E248*F248</f>
        <v>0</v>
      </c>
      <c r="O248" s="170">
        <v>2</v>
      </c>
      <c r="AA248" s="146">
        <v>1</v>
      </c>
      <c r="AB248" s="146">
        <v>1</v>
      </c>
      <c r="AC248" s="146">
        <v>1</v>
      </c>
      <c r="AZ248" s="146">
        <v>1</v>
      </c>
      <c r="BA248" s="146">
        <f>IF(AZ248=1,G248,0)</f>
        <v>0</v>
      </c>
      <c r="BB248" s="146">
        <f>IF(AZ248=2,G248,0)</f>
        <v>0</v>
      </c>
      <c r="BC248" s="146">
        <f>IF(AZ248=3,G248,0)</f>
        <v>0</v>
      </c>
      <c r="BD248" s="146">
        <f>IF(AZ248=4,G248,0)</f>
        <v>0</v>
      </c>
      <c r="BE248" s="146">
        <f>IF(AZ248=5,G248,0)</f>
        <v>0</v>
      </c>
      <c r="CA248" s="170">
        <v>1</v>
      </c>
      <c r="CB248" s="170">
        <v>1</v>
      </c>
      <c r="CZ248" s="146">
        <v>0</v>
      </c>
    </row>
    <row r="249" spans="1:104">
      <c r="A249" s="177"/>
      <c r="B249" s="180"/>
      <c r="C249" s="296" t="s">
        <v>312</v>
      </c>
      <c r="D249" s="297"/>
      <c r="E249" s="181">
        <v>0</v>
      </c>
      <c r="F249" s="182"/>
      <c r="G249" s="183"/>
      <c r="M249" s="179" t="s">
        <v>312</v>
      </c>
      <c r="O249" s="170"/>
    </row>
    <row r="250" spans="1:104">
      <c r="A250" s="177"/>
      <c r="B250" s="180"/>
      <c r="C250" s="296" t="s">
        <v>313</v>
      </c>
      <c r="D250" s="297"/>
      <c r="E250" s="181">
        <v>2</v>
      </c>
      <c r="F250" s="182"/>
      <c r="G250" s="183"/>
      <c r="M250" s="179" t="s">
        <v>313</v>
      </c>
      <c r="O250" s="170"/>
    </row>
    <row r="251" spans="1:104">
      <c r="A251" s="177"/>
      <c r="B251" s="180"/>
      <c r="C251" s="296" t="s">
        <v>314</v>
      </c>
      <c r="D251" s="297"/>
      <c r="E251" s="181">
        <v>2</v>
      </c>
      <c r="F251" s="182"/>
      <c r="G251" s="183"/>
      <c r="M251" s="179" t="s">
        <v>314</v>
      </c>
      <c r="O251" s="170"/>
    </row>
    <row r="252" spans="1:104">
      <c r="A252" s="171">
        <v>51</v>
      </c>
      <c r="B252" s="172" t="s">
        <v>315</v>
      </c>
      <c r="C252" s="173" t="s">
        <v>316</v>
      </c>
      <c r="D252" s="174" t="s">
        <v>104</v>
      </c>
      <c r="E252" s="175">
        <v>2</v>
      </c>
      <c r="F252" s="175">
        <v>0</v>
      </c>
      <c r="G252" s="176">
        <f>E252*F252</f>
        <v>0</v>
      </c>
      <c r="O252" s="170">
        <v>2</v>
      </c>
      <c r="AA252" s="146">
        <v>1</v>
      </c>
      <c r="AB252" s="146">
        <v>1</v>
      </c>
      <c r="AC252" s="146">
        <v>1</v>
      </c>
      <c r="AZ252" s="146">
        <v>1</v>
      </c>
      <c r="BA252" s="146">
        <f>IF(AZ252=1,G252,0)</f>
        <v>0</v>
      </c>
      <c r="BB252" s="146">
        <f>IF(AZ252=2,G252,0)</f>
        <v>0</v>
      </c>
      <c r="BC252" s="146">
        <f>IF(AZ252=3,G252,0)</f>
        <v>0</v>
      </c>
      <c r="BD252" s="146">
        <f>IF(AZ252=4,G252,0)</f>
        <v>0</v>
      </c>
      <c r="BE252" s="146">
        <f>IF(AZ252=5,G252,0)</f>
        <v>0</v>
      </c>
      <c r="CA252" s="170">
        <v>1</v>
      </c>
      <c r="CB252" s="170">
        <v>1</v>
      </c>
      <c r="CZ252" s="146">
        <v>1.34E-3</v>
      </c>
    </row>
    <row r="253" spans="1:104">
      <c r="A253" s="177"/>
      <c r="B253" s="180"/>
      <c r="C253" s="296" t="s">
        <v>312</v>
      </c>
      <c r="D253" s="297"/>
      <c r="E253" s="181">
        <v>0</v>
      </c>
      <c r="F253" s="182"/>
      <c r="G253" s="183"/>
      <c r="M253" s="179" t="s">
        <v>312</v>
      </c>
      <c r="O253" s="170"/>
    </row>
    <row r="254" spans="1:104">
      <c r="A254" s="177"/>
      <c r="B254" s="180"/>
      <c r="C254" s="296" t="s">
        <v>317</v>
      </c>
      <c r="D254" s="297"/>
      <c r="E254" s="181">
        <v>1</v>
      </c>
      <c r="F254" s="182"/>
      <c r="G254" s="183"/>
      <c r="M254" s="179" t="s">
        <v>317</v>
      </c>
      <c r="O254" s="170"/>
    </row>
    <row r="255" spans="1:104">
      <c r="A255" s="177"/>
      <c r="B255" s="180"/>
      <c r="C255" s="296" t="s">
        <v>318</v>
      </c>
      <c r="D255" s="297"/>
      <c r="E255" s="181">
        <v>1</v>
      </c>
      <c r="F255" s="182"/>
      <c r="G255" s="183"/>
      <c r="M255" s="179" t="s">
        <v>318</v>
      </c>
      <c r="O255" s="170"/>
    </row>
    <row r="256" spans="1:104">
      <c r="A256" s="171">
        <v>52</v>
      </c>
      <c r="B256" s="172" t="s">
        <v>319</v>
      </c>
      <c r="C256" s="173" t="s">
        <v>320</v>
      </c>
      <c r="D256" s="174" t="s">
        <v>104</v>
      </c>
      <c r="E256" s="175">
        <v>4</v>
      </c>
      <c r="F256" s="175">
        <v>0</v>
      </c>
      <c r="G256" s="176">
        <f>E256*F256</f>
        <v>0</v>
      </c>
      <c r="O256" s="170">
        <v>2</v>
      </c>
      <c r="AA256" s="146">
        <v>1</v>
      </c>
      <c r="AB256" s="146">
        <v>1</v>
      </c>
      <c r="AC256" s="146">
        <v>1</v>
      </c>
      <c r="AZ256" s="146">
        <v>1</v>
      </c>
      <c r="BA256" s="146">
        <f>IF(AZ256=1,G256,0)</f>
        <v>0</v>
      </c>
      <c r="BB256" s="146">
        <f>IF(AZ256=2,G256,0)</f>
        <v>0</v>
      </c>
      <c r="BC256" s="146">
        <f>IF(AZ256=3,G256,0)</f>
        <v>0</v>
      </c>
      <c r="BD256" s="146">
        <f>IF(AZ256=4,G256,0)</f>
        <v>0</v>
      </c>
      <c r="BE256" s="146">
        <f>IF(AZ256=5,G256,0)</f>
        <v>0</v>
      </c>
      <c r="CA256" s="170">
        <v>1</v>
      </c>
      <c r="CB256" s="170">
        <v>1</v>
      </c>
      <c r="CZ256" s="146">
        <v>1.0000000000000001E-5</v>
      </c>
    </row>
    <row r="257" spans="1:104">
      <c r="A257" s="177"/>
      <c r="B257" s="180"/>
      <c r="C257" s="296" t="s">
        <v>312</v>
      </c>
      <c r="D257" s="297"/>
      <c r="E257" s="181">
        <v>0</v>
      </c>
      <c r="F257" s="182"/>
      <c r="G257" s="183"/>
      <c r="M257" s="179" t="s">
        <v>312</v>
      </c>
      <c r="O257" s="170"/>
    </row>
    <row r="258" spans="1:104">
      <c r="A258" s="177"/>
      <c r="B258" s="180"/>
      <c r="C258" s="296" t="s">
        <v>313</v>
      </c>
      <c r="D258" s="297"/>
      <c r="E258" s="181">
        <v>2</v>
      </c>
      <c r="F258" s="182"/>
      <c r="G258" s="183"/>
      <c r="M258" s="179" t="s">
        <v>313</v>
      </c>
      <c r="O258" s="170"/>
    </row>
    <row r="259" spans="1:104">
      <c r="A259" s="177"/>
      <c r="B259" s="180"/>
      <c r="C259" s="296" t="s">
        <v>314</v>
      </c>
      <c r="D259" s="297"/>
      <c r="E259" s="181">
        <v>2</v>
      </c>
      <c r="F259" s="182"/>
      <c r="G259" s="183"/>
      <c r="M259" s="179" t="s">
        <v>314</v>
      </c>
      <c r="O259" s="170"/>
    </row>
    <row r="260" spans="1:104">
      <c r="A260" s="171">
        <v>53</v>
      </c>
      <c r="B260" s="172" t="s">
        <v>321</v>
      </c>
      <c r="C260" s="173" t="s">
        <v>322</v>
      </c>
      <c r="D260" s="174" t="s">
        <v>104</v>
      </c>
      <c r="E260" s="175">
        <v>100</v>
      </c>
      <c r="F260" s="175">
        <v>0</v>
      </c>
      <c r="G260" s="176">
        <f>E260*F260</f>
        <v>0</v>
      </c>
      <c r="O260" s="170">
        <v>2</v>
      </c>
      <c r="AA260" s="146">
        <v>1</v>
      </c>
      <c r="AB260" s="146">
        <v>1</v>
      </c>
      <c r="AC260" s="146">
        <v>1</v>
      </c>
      <c r="AZ260" s="146">
        <v>1</v>
      </c>
      <c r="BA260" s="146">
        <f>IF(AZ260=1,G260,0)</f>
        <v>0</v>
      </c>
      <c r="BB260" s="146">
        <f>IF(AZ260=2,G260,0)</f>
        <v>0</v>
      </c>
      <c r="BC260" s="146">
        <f>IF(AZ260=3,G260,0)</f>
        <v>0</v>
      </c>
      <c r="BD260" s="146">
        <f>IF(AZ260=4,G260,0)</f>
        <v>0</v>
      </c>
      <c r="BE260" s="146">
        <f>IF(AZ260=5,G260,0)</f>
        <v>0</v>
      </c>
      <c r="CA260" s="170">
        <v>1</v>
      </c>
      <c r="CB260" s="170">
        <v>1</v>
      </c>
      <c r="CZ260" s="146">
        <v>4.8999999999999998E-4</v>
      </c>
    </row>
    <row r="261" spans="1:104">
      <c r="A261" s="177"/>
      <c r="B261" s="180"/>
      <c r="C261" s="296" t="s">
        <v>116</v>
      </c>
      <c r="D261" s="297"/>
      <c r="E261" s="181">
        <v>100</v>
      </c>
      <c r="F261" s="182"/>
      <c r="G261" s="183"/>
      <c r="M261" s="179" t="s">
        <v>116</v>
      </c>
      <c r="O261" s="170"/>
    </row>
    <row r="262" spans="1:104">
      <c r="A262" s="171">
        <v>54</v>
      </c>
      <c r="B262" s="172" t="s">
        <v>323</v>
      </c>
      <c r="C262" s="173" t="s">
        <v>324</v>
      </c>
      <c r="D262" s="174" t="s">
        <v>121</v>
      </c>
      <c r="E262" s="175">
        <v>451.90499999999997</v>
      </c>
      <c r="F262" s="175">
        <v>0</v>
      </c>
      <c r="G262" s="176">
        <f>E262*F262</f>
        <v>0</v>
      </c>
      <c r="O262" s="170">
        <v>2</v>
      </c>
      <c r="AA262" s="146">
        <v>1</v>
      </c>
      <c r="AB262" s="146">
        <v>1</v>
      </c>
      <c r="AC262" s="146">
        <v>1</v>
      </c>
      <c r="AZ262" s="146">
        <v>1</v>
      </c>
      <c r="BA262" s="146">
        <f>IF(AZ262=1,G262,0)</f>
        <v>0</v>
      </c>
      <c r="BB262" s="146">
        <f>IF(AZ262=2,G262,0)</f>
        <v>0</v>
      </c>
      <c r="BC262" s="146">
        <f>IF(AZ262=3,G262,0)</f>
        <v>0</v>
      </c>
      <c r="BD262" s="146">
        <f>IF(AZ262=4,G262,0)</f>
        <v>0</v>
      </c>
      <c r="BE262" s="146">
        <f>IF(AZ262=5,G262,0)</f>
        <v>0</v>
      </c>
      <c r="CA262" s="170">
        <v>1</v>
      </c>
      <c r="CB262" s="170">
        <v>1</v>
      </c>
      <c r="CZ262" s="146">
        <v>0</v>
      </c>
    </row>
    <row r="263" spans="1:104">
      <c r="A263" s="177"/>
      <c r="B263" s="180"/>
      <c r="C263" s="296" t="s">
        <v>204</v>
      </c>
      <c r="D263" s="297"/>
      <c r="E263" s="181">
        <v>0</v>
      </c>
      <c r="F263" s="182"/>
      <c r="G263" s="183"/>
      <c r="M263" s="179" t="s">
        <v>204</v>
      </c>
      <c r="O263" s="170"/>
    </row>
    <row r="264" spans="1:104">
      <c r="A264" s="177"/>
      <c r="B264" s="180"/>
      <c r="C264" s="296" t="s">
        <v>325</v>
      </c>
      <c r="D264" s="297"/>
      <c r="E264" s="181">
        <v>175.78</v>
      </c>
      <c r="F264" s="182"/>
      <c r="G264" s="183"/>
      <c r="M264" s="179" t="s">
        <v>325</v>
      </c>
      <c r="O264" s="170"/>
    </row>
    <row r="265" spans="1:104">
      <c r="A265" s="177"/>
      <c r="B265" s="180"/>
      <c r="C265" s="296" t="s">
        <v>206</v>
      </c>
      <c r="D265" s="297"/>
      <c r="E265" s="181">
        <v>86.48</v>
      </c>
      <c r="F265" s="182"/>
      <c r="G265" s="183"/>
      <c r="M265" s="179" t="s">
        <v>206</v>
      </c>
      <c r="O265" s="170"/>
    </row>
    <row r="266" spans="1:104">
      <c r="A266" s="177"/>
      <c r="B266" s="180"/>
      <c r="C266" s="296" t="s">
        <v>207</v>
      </c>
      <c r="D266" s="297"/>
      <c r="E266" s="181">
        <v>39.950000000000003</v>
      </c>
      <c r="F266" s="182"/>
      <c r="G266" s="183"/>
      <c r="M266" s="179" t="s">
        <v>207</v>
      </c>
      <c r="O266" s="170"/>
    </row>
    <row r="267" spans="1:104">
      <c r="A267" s="177"/>
      <c r="B267" s="180"/>
      <c r="C267" s="296" t="s">
        <v>208</v>
      </c>
      <c r="D267" s="297"/>
      <c r="E267" s="181">
        <v>33.369999999999997</v>
      </c>
      <c r="F267" s="182"/>
      <c r="G267" s="183"/>
      <c r="M267" s="179" t="s">
        <v>208</v>
      </c>
      <c r="O267" s="170"/>
    </row>
    <row r="268" spans="1:104">
      <c r="A268" s="177"/>
      <c r="B268" s="180"/>
      <c r="C268" s="296" t="s">
        <v>209</v>
      </c>
      <c r="D268" s="297"/>
      <c r="E268" s="181">
        <v>32.9</v>
      </c>
      <c r="F268" s="182"/>
      <c r="G268" s="183"/>
      <c r="M268" s="179" t="s">
        <v>209</v>
      </c>
      <c r="O268" s="170"/>
    </row>
    <row r="269" spans="1:104">
      <c r="A269" s="177"/>
      <c r="B269" s="180"/>
      <c r="C269" s="296" t="s">
        <v>210</v>
      </c>
      <c r="D269" s="297"/>
      <c r="E269" s="181">
        <v>40.42</v>
      </c>
      <c r="F269" s="182"/>
      <c r="G269" s="183"/>
      <c r="M269" s="179" t="s">
        <v>210</v>
      </c>
      <c r="O269" s="170"/>
    </row>
    <row r="270" spans="1:104">
      <c r="A270" s="177"/>
      <c r="B270" s="180"/>
      <c r="C270" s="296" t="s">
        <v>211</v>
      </c>
      <c r="D270" s="297"/>
      <c r="E270" s="181">
        <v>30.55</v>
      </c>
      <c r="F270" s="182"/>
      <c r="G270" s="183"/>
      <c r="M270" s="179" t="s">
        <v>211</v>
      </c>
      <c r="O270" s="170"/>
    </row>
    <row r="271" spans="1:104">
      <c r="A271" s="177"/>
      <c r="B271" s="180"/>
      <c r="C271" s="296" t="s">
        <v>212</v>
      </c>
      <c r="D271" s="297"/>
      <c r="E271" s="181">
        <v>4.7</v>
      </c>
      <c r="F271" s="182"/>
      <c r="G271" s="183"/>
      <c r="M271" s="179" t="s">
        <v>212</v>
      </c>
      <c r="O271" s="170"/>
    </row>
    <row r="272" spans="1:104">
      <c r="A272" s="177"/>
      <c r="B272" s="180"/>
      <c r="C272" s="296" t="s">
        <v>213</v>
      </c>
      <c r="D272" s="297"/>
      <c r="E272" s="181">
        <v>7.7549999999999999</v>
      </c>
      <c r="F272" s="182"/>
      <c r="G272" s="183"/>
      <c r="M272" s="179" t="s">
        <v>213</v>
      </c>
      <c r="O272" s="170"/>
    </row>
    <row r="273" spans="1:104">
      <c r="A273" s="171">
        <v>55</v>
      </c>
      <c r="B273" s="172" t="s">
        <v>326</v>
      </c>
      <c r="C273" s="173" t="s">
        <v>327</v>
      </c>
      <c r="D273" s="174" t="s">
        <v>121</v>
      </c>
      <c r="E273" s="175">
        <v>451.90499999999997</v>
      </c>
      <c r="F273" s="175">
        <v>0</v>
      </c>
      <c r="G273" s="176">
        <f>E273*F273</f>
        <v>0</v>
      </c>
      <c r="O273" s="170">
        <v>2</v>
      </c>
      <c r="AA273" s="146">
        <v>1</v>
      </c>
      <c r="AB273" s="146">
        <v>1</v>
      </c>
      <c r="AC273" s="146">
        <v>1</v>
      </c>
      <c r="AZ273" s="146">
        <v>1</v>
      </c>
      <c r="BA273" s="146">
        <f>IF(AZ273=1,G273,0)</f>
        <v>0</v>
      </c>
      <c r="BB273" s="146">
        <f>IF(AZ273=2,G273,0)</f>
        <v>0</v>
      </c>
      <c r="BC273" s="146">
        <f>IF(AZ273=3,G273,0)</f>
        <v>0</v>
      </c>
      <c r="BD273" s="146">
        <f>IF(AZ273=4,G273,0)</f>
        <v>0</v>
      </c>
      <c r="BE273" s="146">
        <f>IF(AZ273=5,G273,0)</f>
        <v>0</v>
      </c>
      <c r="CA273" s="170">
        <v>1</v>
      </c>
      <c r="CB273" s="170">
        <v>1</v>
      </c>
      <c r="CZ273" s="146">
        <v>0</v>
      </c>
    </row>
    <row r="274" spans="1:104">
      <c r="A274" s="177"/>
      <c r="B274" s="180"/>
      <c r="C274" s="296" t="s">
        <v>204</v>
      </c>
      <c r="D274" s="297"/>
      <c r="E274" s="181">
        <v>0</v>
      </c>
      <c r="F274" s="182"/>
      <c r="G274" s="183"/>
      <c r="M274" s="179" t="s">
        <v>204</v>
      </c>
      <c r="O274" s="170"/>
    </row>
    <row r="275" spans="1:104">
      <c r="A275" s="177"/>
      <c r="B275" s="180"/>
      <c r="C275" s="296" t="s">
        <v>325</v>
      </c>
      <c r="D275" s="297"/>
      <c r="E275" s="181">
        <v>175.78</v>
      </c>
      <c r="F275" s="182"/>
      <c r="G275" s="183"/>
      <c r="M275" s="179" t="s">
        <v>325</v>
      </c>
      <c r="O275" s="170"/>
    </row>
    <row r="276" spans="1:104">
      <c r="A276" s="177"/>
      <c r="B276" s="180"/>
      <c r="C276" s="296" t="s">
        <v>206</v>
      </c>
      <c r="D276" s="297"/>
      <c r="E276" s="181">
        <v>86.48</v>
      </c>
      <c r="F276" s="182"/>
      <c r="G276" s="183"/>
      <c r="M276" s="179" t="s">
        <v>206</v>
      </c>
      <c r="O276" s="170"/>
    </row>
    <row r="277" spans="1:104">
      <c r="A277" s="177"/>
      <c r="B277" s="180"/>
      <c r="C277" s="296" t="s">
        <v>207</v>
      </c>
      <c r="D277" s="297"/>
      <c r="E277" s="181">
        <v>39.950000000000003</v>
      </c>
      <c r="F277" s="182"/>
      <c r="G277" s="183"/>
      <c r="M277" s="179" t="s">
        <v>207</v>
      </c>
      <c r="O277" s="170"/>
    </row>
    <row r="278" spans="1:104">
      <c r="A278" s="177"/>
      <c r="B278" s="180"/>
      <c r="C278" s="296" t="s">
        <v>208</v>
      </c>
      <c r="D278" s="297"/>
      <c r="E278" s="181">
        <v>33.369999999999997</v>
      </c>
      <c r="F278" s="182"/>
      <c r="G278" s="183"/>
      <c r="M278" s="179" t="s">
        <v>208</v>
      </c>
      <c r="O278" s="170"/>
    </row>
    <row r="279" spans="1:104">
      <c r="A279" s="177"/>
      <c r="B279" s="180"/>
      <c r="C279" s="296" t="s">
        <v>209</v>
      </c>
      <c r="D279" s="297"/>
      <c r="E279" s="181">
        <v>32.9</v>
      </c>
      <c r="F279" s="182"/>
      <c r="G279" s="183"/>
      <c r="M279" s="179" t="s">
        <v>209</v>
      </c>
      <c r="O279" s="170"/>
    </row>
    <row r="280" spans="1:104">
      <c r="A280" s="177"/>
      <c r="B280" s="180"/>
      <c r="C280" s="296" t="s">
        <v>210</v>
      </c>
      <c r="D280" s="297"/>
      <c r="E280" s="181">
        <v>40.42</v>
      </c>
      <c r="F280" s="182"/>
      <c r="G280" s="183"/>
      <c r="M280" s="179" t="s">
        <v>210</v>
      </c>
      <c r="O280" s="170"/>
    </row>
    <row r="281" spans="1:104">
      <c r="A281" s="177"/>
      <c r="B281" s="180"/>
      <c r="C281" s="296" t="s">
        <v>211</v>
      </c>
      <c r="D281" s="297"/>
      <c r="E281" s="181">
        <v>30.55</v>
      </c>
      <c r="F281" s="182"/>
      <c r="G281" s="183"/>
      <c r="M281" s="179" t="s">
        <v>211</v>
      </c>
      <c r="O281" s="170"/>
    </row>
    <row r="282" spans="1:104">
      <c r="A282" s="177"/>
      <c r="B282" s="180"/>
      <c r="C282" s="296" t="s">
        <v>212</v>
      </c>
      <c r="D282" s="297"/>
      <c r="E282" s="181">
        <v>4.7</v>
      </c>
      <c r="F282" s="182"/>
      <c r="G282" s="183"/>
      <c r="M282" s="179" t="s">
        <v>212</v>
      </c>
      <c r="O282" s="170"/>
    </row>
    <row r="283" spans="1:104">
      <c r="A283" s="177"/>
      <c r="B283" s="180"/>
      <c r="C283" s="296" t="s">
        <v>213</v>
      </c>
      <c r="D283" s="297"/>
      <c r="E283" s="181">
        <v>7.7549999999999999</v>
      </c>
      <c r="F283" s="182"/>
      <c r="G283" s="183"/>
      <c r="M283" s="179" t="s">
        <v>213</v>
      </c>
      <c r="O283" s="170"/>
    </row>
    <row r="284" spans="1:104">
      <c r="A284" s="184"/>
      <c r="B284" s="185" t="s">
        <v>74</v>
      </c>
      <c r="C284" s="186" t="str">
        <f>CONCATENATE(B247," ",C247)</f>
        <v>97 Prorážení otvorů</v>
      </c>
      <c r="D284" s="187"/>
      <c r="E284" s="188"/>
      <c r="F284" s="189"/>
      <c r="G284" s="190">
        <f>SUM(G247:G283)</f>
        <v>0</v>
      </c>
      <c r="O284" s="170">
        <v>4</v>
      </c>
      <c r="BA284" s="191">
        <f>SUM(BA247:BA283)</f>
        <v>0</v>
      </c>
      <c r="BB284" s="191">
        <f>SUM(BB247:BB283)</f>
        <v>0</v>
      </c>
      <c r="BC284" s="191">
        <f>SUM(BC247:BC283)</f>
        <v>0</v>
      </c>
      <c r="BD284" s="191">
        <f>SUM(BD247:BD283)</f>
        <v>0</v>
      </c>
      <c r="BE284" s="191">
        <f>SUM(BE247:BE283)</f>
        <v>0</v>
      </c>
    </row>
    <row r="285" spans="1:104">
      <c r="A285" s="163" t="s">
        <v>73</v>
      </c>
      <c r="B285" s="164" t="s">
        <v>328</v>
      </c>
      <c r="C285" s="165" t="s">
        <v>329</v>
      </c>
      <c r="D285" s="166"/>
      <c r="E285" s="167"/>
      <c r="F285" s="167"/>
      <c r="G285" s="168"/>
      <c r="H285" s="169"/>
      <c r="I285" s="169"/>
      <c r="O285" s="170">
        <v>1</v>
      </c>
    </row>
    <row r="286" spans="1:104">
      <c r="A286" s="171">
        <v>56</v>
      </c>
      <c r="B286" s="172" t="s">
        <v>330</v>
      </c>
      <c r="C286" s="173" t="s">
        <v>331</v>
      </c>
      <c r="D286" s="174" t="s">
        <v>332</v>
      </c>
      <c r="E286" s="175">
        <v>47.537944242000002</v>
      </c>
      <c r="F286" s="175">
        <v>0</v>
      </c>
      <c r="G286" s="176">
        <f>E286*F286</f>
        <v>0</v>
      </c>
      <c r="O286" s="170">
        <v>2</v>
      </c>
      <c r="AA286" s="146">
        <v>7</v>
      </c>
      <c r="AB286" s="146">
        <v>1</v>
      </c>
      <c r="AC286" s="146">
        <v>2</v>
      </c>
      <c r="AZ286" s="146">
        <v>1</v>
      </c>
      <c r="BA286" s="146">
        <f>IF(AZ286=1,G286,0)</f>
        <v>0</v>
      </c>
      <c r="BB286" s="146">
        <f>IF(AZ286=2,G286,0)</f>
        <v>0</v>
      </c>
      <c r="BC286" s="146">
        <f>IF(AZ286=3,G286,0)</f>
        <v>0</v>
      </c>
      <c r="BD286" s="146">
        <f>IF(AZ286=4,G286,0)</f>
        <v>0</v>
      </c>
      <c r="BE286" s="146">
        <f>IF(AZ286=5,G286,0)</f>
        <v>0</v>
      </c>
      <c r="CA286" s="170">
        <v>7</v>
      </c>
      <c r="CB286" s="170">
        <v>1</v>
      </c>
      <c r="CZ286" s="146">
        <v>0</v>
      </c>
    </row>
    <row r="287" spans="1:104">
      <c r="A287" s="184"/>
      <c r="B287" s="185" t="s">
        <v>74</v>
      </c>
      <c r="C287" s="186" t="str">
        <f>CONCATENATE(B285," ",C285)</f>
        <v>99 Staveništní přesun hmot</v>
      </c>
      <c r="D287" s="187"/>
      <c r="E287" s="188"/>
      <c r="F287" s="189"/>
      <c r="G287" s="190">
        <f>SUM(G285:G286)</f>
        <v>0</v>
      </c>
      <c r="O287" s="170">
        <v>4</v>
      </c>
      <c r="BA287" s="191">
        <f>SUM(BA285:BA286)</f>
        <v>0</v>
      </c>
      <c r="BB287" s="191">
        <f>SUM(BB285:BB286)</f>
        <v>0</v>
      </c>
      <c r="BC287" s="191">
        <f>SUM(BC285:BC286)</f>
        <v>0</v>
      </c>
      <c r="BD287" s="191">
        <f>SUM(BD285:BD286)</f>
        <v>0</v>
      </c>
      <c r="BE287" s="191">
        <f>SUM(BE285:BE286)</f>
        <v>0</v>
      </c>
    </row>
    <row r="288" spans="1:104">
      <c r="A288" s="163" t="s">
        <v>73</v>
      </c>
      <c r="B288" s="164" t="s">
        <v>333</v>
      </c>
      <c r="C288" s="165" t="s">
        <v>334</v>
      </c>
      <c r="D288" s="166"/>
      <c r="E288" s="167"/>
      <c r="F288" s="167"/>
      <c r="G288" s="168"/>
      <c r="H288" s="169"/>
      <c r="I288" s="169"/>
      <c r="O288" s="170">
        <v>1</v>
      </c>
    </row>
    <row r="289" spans="1:104" ht="20.399999999999999">
      <c r="A289" s="171">
        <v>57</v>
      </c>
      <c r="B289" s="172" t="s">
        <v>335</v>
      </c>
      <c r="C289" s="173" t="s">
        <v>336</v>
      </c>
      <c r="D289" s="174" t="s">
        <v>121</v>
      </c>
      <c r="E289" s="175">
        <v>20.8</v>
      </c>
      <c r="F289" s="175">
        <v>0</v>
      </c>
      <c r="G289" s="176">
        <f>E289*F289</f>
        <v>0</v>
      </c>
      <c r="O289" s="170">
        <v>2</v>
      </c>
      <c r="AA289" s="146">
        <v>1</v>
      </c>
      <c r="AB289" s="146">
        <v>7</v>
      </c>
      <c r="AC289" s="146">
        <v>7</v>
      </c>
      <c r="AZ289" s="146">
        <v>2</v>
      </c>
      <c r="BA289" s="146">
        <f>IF(AZ289=1,G289,0)</f>
        <v>0</v>
      </c>
      <c r="BB289" s="146">
        <f>IF(AZ289=2,G289,0)</f>
        <v>0</v>
      </c>
      <c r="BC289" s="146">
        <f>IF(AZ289=3,G289,0)</f>
        <v>0</v>
      </c>
      <c r="BD289" s="146">
        <f>IF(AZ289=4,G289,0)</f>
        <v>0</v>
      </c>
      <c r="BE289" s="146">
        <f>IF(AZ289=5,G289,0)</f>
        <v>0</v>
      </c>
      <c r="CA289" s="170">
        <v>1</v>
      </c>
      <c r="CB289" s="170">
        <v>7</v>
      </c>
      <c r="CZ289" s="146">
        <v>4.0299999999999997E-3</v>
      </c>
    </row>
    <row r="290" spans="1:104">
      <c r="A290" s="177"/>
      <c r="B290" s="180"/>
      <c r="C290" s="296" t="s">
        <v>337</v>
      </c>
      <c r="D290" s="297"/>
      <c r="E290" s="181">
        <v>20.8</v>
      </c>
      <c r="F290" s="182"/>
      <c r="G290" s="183"/>
      <c r="M290" s="179" t="s">
        <v>337</v>
      </c>
      <c r="O290" s="170"/>
    </row>
    <row r="291" spans="1:104">
      <c r="A291" s="171">
        <v>58</v>
      </c>
      <c r="B291" s="172" t="s">
        <v>338</v>
      </c>
      <c r="C291" s="173" t="s">
        <v>339</v>
      </c>
      <c r="D291" s="174" t="s">
        <v>61</v>
      </c>
      <c r="E291" s="175">
        <v>0</v>
      </c>
      <c r="F291" s="175">
        <v>0</v>
      </c>
      <c r="G291" s="176">
        <f>E291*F291</f>
        <v>0</v>
      </c>
      <c r="O291" s="170">
        <v>2</v>
      </c>
      <c r="AA291" s="146">
        <v>7</v>
      </c>
      <c r="AB291" s="146">
        <v>1002</v>
      </c>
      <c r="AC291" s="146">
        <v>5</v>
      </c>
      <c r="AZ291" s="146">
        <v>2</v>
      </c>
      <c r="BA291" s="146">
        <f>IF(AZ291=1,G291,0)</f>
        <v>0</v>
      </c>
      <c r="BB291" s="146">
        <f>IF(AZ291=2,G291,0)</f>
        <v>0</v>
      </c>
      <c r="BC291" s="146">
        <f>IF(AZ291=3,G291,0)</f>
        <v>0</v>
      </c>
      <c r="BD291" s="146">
        <f>IF(AZ291=4,G291,0)</f>
        <v>0</v>
      </c>
      <c r="BE291" s="146">
        <f>IF(AZ291=5,G291,0)</f>
        <v>0</v>
      </c>
      <c r="CA291" s="170">
        <v>7</v>
      </c>
      <c r="CB291" s="170">
        <v>1002</v>
      </c>
      <c r="CZ291" s="146">
        <v>0</v>
      </c>
    </row>
    <row r="292" spans="1:104">
      <c r="A292" s="184"/>
      <c r="B292" s="185" t="s">
        <v>74</v>
      </c>
      <c r="C292" s="186" t="str">
        <f>CONCATENATE(B288," ",C288)</f>
        <v>711 Izolace proti vodě</v>
      </c>
      <c r="D292" s="187"/>
      <c r="E292" s="188"/>
      <c r="F292" s="189"/>
      <c r="G292" s="190">
        <f>SUM(G288:G291)</f>
        <v>0</v>
      </c>
      <c r="O292" s="170">
        <v>4</v>
      </c>
      <c r="BA292" s="191">
        <f>SUM(BA288:BA291)</f>
        <v>0</v>
      </c>
      <c r="BB292" s="191">
        <f>SUM(BB288:BB291)</f>
        <v>0</v>
      </c>
      <c r="BC292" s="191">
        <f>SUM(BC288:BC291)</f>
        <v>0</v>
      </c>
      <c r="BD292" s="191">
        <f>SUM(BD288:BD291)</f>
        <v>0</v>
      </c>
      <c r="BE292" s="191">
        <f>SUM(BE288:BE291)</f>
        <v>0</v>
      </c>
    </row>
    <row r="293" spans="1:104">
      <c r="A293" s="163" t="s">
        <v>73</v>
      </c>
      <c r="B293" s="164" t="s">
        <v>340</v>
      </c>
      <c r="C293" s="165" t="s">
        <v>341</v>
      </c>
      <c r="D293" s="166"/>
      <c r="E293" s="167"/>
      <c r="F293" s="167"/>
      <c r="G293" s="168"/>
      <c r="H293" s="169"/>
      <c r="I293" s="169"/>
      <c r="O293" s="170">
        <v>1</v>
      </c>
    </row>
    <row r="294" spans="1:104" ht="20.399999999999999">
      <c r="A294" s="171">
        <v>59</v>
      </c>
      <c r="B294" s="172" t="s">
        <v>342</v>
      </c>
      <c r="C294" s="173" t="s">
        <v>343</v>
      </c>
      <c r="D294" s="174" t="s">
        <v>121</v>
      </c>
      <c r="E294" s="175">
        <v>721.2</v>
      </c>
      <c r="F294" s="175">
        <v>0</v>
      </c>
      <c r="G294" s="176">
        <f>E294*F294</f>
        <v>0</v>
      </c>
      <c r="O294" s="170">
        <v>2</v>
      </c>
      <c r="AA294" s="146">
        <v>1</v>
      </c>
      <c r="AB294" s="146">
        <v>7</v>
      </c>
      <c r="AC294" s="146">
        <v>7</v>
      </c>
      <c r="AZ294" s="146">
        <v>2</v>
      </c>
      <c r="BA294" s="146">
        <f>IF(AZ294=1,G294,0)</f>
        <v>0</v>
      </c>
      <c r="BB294" s="146">
        <f>IF(AZ294=2,G294,0)</f>
        <v>0</v>
      </c>
      <c r="BC294" s="146">
        <f>IF(AZ294=3,G294,0)</f>
        <v>0</v>
      </c>
      <c r="BD294" s="146">
        <f>IF(AZ294=4,G294,0)</f>
        <v>0</v>
      </c>
      <c r="BE294" s="146">
        <f>IF(AZ294=5,G294,0)</f>
        <v>0</v>
      </c>
      <c r="CA294" s="170">
        <v>1</v>
      </c>
      <c r="CB294" s="170">
        <v>7</v>
      </c>
      <c r="CZ294" s="146">
        <v>2.3000000000000001E-4</v>
      </c>
    </row>
    <row r="295" spans="1:104">
      <c r="A295" s="177"/>
      <c r="B295" s="180"/>
      <c r="C295" s="296" t="s">
        <v>344</v>
      </c>
      <c r="D295" s="297"/>
      <c r="E295" s="181">
        <v>714</v>
      </c>
      <c r="F295" s="182"/>
      <c r="G295" s="183"/>
      <c r="M295" s="179" t="s">
        <v>344</v>
      </c>
      <c r="O295" s="170"/>
    </row>
    <row r="296" spans="1:104">
      <c r="A296" s="177"/>
      <c r="B296" s="180"/>
      <c r="C296" s="296" t="s">
        <v>345</v>
      </c>
      <c r="D296" s="297"/>
      <c r="E296" s="181">
        <v>7.2</v>
      </c>
      <c r="F296" s="182"/>
      <c r="G296" s="183"/>
      <c r="M296" s="179" t="s">
        <v>345</v>
      </c>
      <c r="O296" s="170"/>
    </row>
    <row r="297" spans="1:104" ht="20.399999999999999">
      <c r="A297" s="171">
        <v>60</v>
      </c>
      <c r="B297" s="172" t="s">
        <v>346</v>
      </c>
      <c r="C297" s="173" t="s">
        <v>347</v>
      </c>
      <c r="D297" s="174" t="s">
        <v>121</v>
      </c>
      <c r="E297" s="175">
        <v>728.4</v>
      </c>
      <c r="F297" s="175">
        <v>0</v>
      </c>
      <c r="G297" s="176">
        <f>E297*F297</f>
        <v>0</v>
      </c>
      <c r="O297" s="170">
        <v>2</v>
      </c>
      <c r="AA297" s="146">
        <v>1</v>
      </c>
      <c r="AB297" s="146">
        <v>0</v>
      </c>
      <c r="AC297" s="146">
        <v>0</v>
      </c>
      <c r="AZ297" s="146">
        <v>2</v>
      </c>
      <c r="BA297" s="146">
        <f>IF(AZ297=1,G297,0)</f>
        <v>0</v>
      </c>
      <c r="BB297" s="146">
        <f>IF(AZ297=2,G297,0)</f>
        <v>0</v>
      </c>
      <c r="BC297" s="146">
        <f>IF(AZ297=3,G297,0)</f>
        <v>0</v>
      </c>
      <c r="BD297" s="146">
        <f>IF(AZ297=4,G297,0)</f>
        <v>0</v>
      </c>
      <c r="BE297" s="146">
        <f>IF(AZ297=5,G297,0)</f>
        <v>0</v>
      </c>
      <c r="CA297" s="170">
        <v>1</v>
      </c>
      <c r="CB297" s="170">
        <v>0</v>
      </c>
      <c r="CZ297" s="146">
        <v>2.3000000000000001E-4</v>
      </c>
    </row>
    <row r="298" spans="1:104">
      <c r="A298" s="177"/>
      <c r="B298" s="180"/>
      <c r="C298" s="301" t="s">
        <v>238</v>
      </c>
      <c r="D298" s="297"/>
      <c r="E298" s="204">
        <v>0</v>
      </c>
      <c r="F298" s="182"/>
      <c r="G298" s="183"/>
      <c r="M298" s="179" t="s">
        <v>238</v>
      </c>
      <c r="O298" s="170"/>
    </row>
    <row r="299" spans="1:104">
      <c r="A299" s="177"/>
      <c r="B299" s="180"/>
      <c r="C299" s="301" t="s">
        <v>348</v>
      </c>
      <c r="D299" s="297"/>
      <c r="E299" s="204">
        <v>357</v>
      </c>
      <c r="F299" s="182"/>
      <c r="G299" s="183"/>
      <c r="M299" s="179" t="s">
        <v>348</v>
      </c>
      <c r="O299" s="170"/>
    </row>
    <row r="300" spans="1:104">
      <c r="A300" s="177"/>
      <c r="B300" s="180"/>
      <c r="C300" s="301" t="s">
        <v>345</v>
      </c>
      <c r="D300" s="297"/>
      <c r="E300" s="204">
        <v>7.2</v>
      </c>
      <c r="F300" s="182"/>
      <c r="G300" s="183"/>
      <c r="M300" s="179" t="s">
        <v>345</v>
      </c>
      <c r="O300" s="170"/>
    </row>
    <row r="301" spans="1:104">
      <c r="A301" s="177"/>
      <c r="B301" s="180"/>
      <c r="C301" s="301" t="s">
        <v>240</v>
      </c>
      <c r="D301" s="297"/>
      <c r="E301" s="204">
        <v>364.2</v>
      </c>
      <c r="F301" s="182"/>
      <c r="G301" s="183"/>
      <c r="M301" s="179" t="s">
        <v>240</v>
      </c>
      <c r="O301" s="170"/>
    </row>
    <row r="302" spans="1:104">
      <c r="A302" s="177"/>
      <c r="B302" s="180"/>
      <c r="C302" s="296" t="s">
        <v>349</v>
      </c>
      <c r="D302" s="297"/>
      <c r="E302" s="181">
        <v>728.4</v>
      </c>
      <c r="F302" s="182"/>
      <c r="G302" s="183"/>
      <c r="M302" s="179" t="s">
        <v>349</v>
      </c>
      <c r="O302" s="170"/>
    </row>
    <row r="303" spans="1:104" ht="20.399999999999999">
      <c r="A303" s="171">
        <v>61</v>
      </c>
      <c r="B303" s="172" t="s">
        <v>350</v>
      </c>
      <c r="C303" s="173" t="s">
        <v>351</v>
      </c>
      <c r="D303" s="174" t="s">
        <v>121</v>
      </c>
      <c r="E303" s="175">
        <v>721.2</v>
      </c>
      <c r="F303" s="175">
        <v>0</v>
      </c>
      <c r="G303" s="176">
        <f>E303*F303</f>
        <v>0</v>
      </c>
      <c r="O303" s="170">
        <v>2</v>
      </c>
      <c r="AA303" s="146">
        <v>1</v>
      </c>
      <c r="AB303" s="146">
        <v>7</v>
      </c>
      <c r="AC303" s="146">
        <v>7</v>
      </c>
      <c r="AZ303" s="146">
        <v>2</v>
      </c>
      <c r="BA303" s="146">
        <f>IF(AZ303=1,G303,0)</f>
        <v>0</v>
      </c>
      <c r="BB303" s="146">
        <f>IF(AZ303=2,G303,0)</f>
        <v>0</v>
      </c>
      <c r="BC303" s="146">
        <f>IF(AZ303=3,G303,0)</f>
        <v>0</v>
      </c>
      <c r="BD303" s="146">
        <f>IF(AZ303=4,G303,0)</f>
        <v>0</v>
      </c>
      <c r="BE303" s="146">
        <f>IF(AZ303=5,G303,0)</f>
        <v>0</v>
      </c>
      <c r="CA303" s="170">
        <v>1</v>
      </c>
      <c r="CB303" s="170">
        <v>7</v>
      </c>
      <c r="CZ303" s="146">
        <v>1.8000000000000001E-4</v>
      </c>
    </row>
    <row r="304" spans="1:104">
      <c r="A304" s="177"/>
      <c r="B304" s="180"/>
      <c r="C304" s="296" t="s">
        <v>344</v>
      </c>
      <c r="D304" s="297"/>
      <c r="E304" s="181">
        <v>714</v>
      </c>
      <c r="F304" s="182"/>
      <c r="G304" s="183"/>
      <c r="M304" s="179" t="s">
        <v>344</v>
      </c>
      <c r="O304" s="170"/>
    </row>
    <row r="305" spans="1:104">
      <c r="A305" s="177"/>
      <c r="B305" s="180"/>
      <c r="C305" s="296" t="s">
        <v>345</v>
      </c>
      <c r="D305" s="297"/>
      <c r="E305" s="181">
        <v>7.2</v>
      </c>
      <c r="F305" s="182"/>
      <c r="G305" s="183"/>
      <c r="M305" s="179" t="s">
        <v>345</v>
      </c>
      <c r="O305" s="170"/>
    </row>
    <row r="306" spans="1:104" ht="20.399999999999999">
      <c r="A306" s="171">
        <v>62</v>
      </c>
      <c r="B306" s="172" t="s">
        <v>352</v>
      </c>
      <c r="C306" s="173" t="s">
        <v>353</v>
      </c>
      <c r="D306" s="174" t="s">
        <v>121</v>
      </c>
      <c r="E306" s="175">
        <v>364.2</v>
      </c>
      <c r="F306" s="175">
        <v>0</v>
      </c>
      <c r="G306" s="176">
        <f>E306*F306</f>
        <v>0</v>
      </c>
      <c r="O306" s="170">
        <v>2</v>
      </c>
      <c r="AA306" s="146">
        <v>1</v>
      </c>
      <c r="AB306" s="146">
        <v>7</v>
      </c>
      <c r="AC306" s="146">
        <v>7</v>
      </c>
      <c r="AZ306" s="146">
        <v>2</v>
      </c>
      <c r="BA306" s="146">
        <f>IF(AZ306=1,G306,0)</f>
        <v>0</v>
      </c>
      <c r="BB306" s="146">
        <f>IF(AZ306=2,G306,0)</f>
        <v>0</v>
      </c>
      <c r="BC306" s="146">
        <f>IF(AZ306=3,G306,0)</f>
        <v>0</v>
      </c>
      <c r="BD306" s="146">
        <f>IF(AZ306=4,G306,0)</f>
        <v>0</v>
      </c>
      <c r="BE306" s="146">
        <f>IF(AZ306=5,G306,0)</f>
        <v>0</v>
      </c>
      <c r="CA306" s="170">
        <v>1</v>
      </c>
      <c r="CB306" s="170">
        <v>7</v>
      </c>
      <c r="CZ306" s="146">
        <v>1.6000000000000001E-4</v>
      </c>
    </row>
    <row r="307" spans="1:104">
      <c r="A307" s="177"/>
      <c r="B307" s="180"/>
      <c r="C307" s="296" t="s">
        <v>348</v>
      </c>
      <c r="D307" s="297"/>
      <c r="E307" s="181">
        <v>357</v>
      </c>
      <c r="F307" s="182"/>
      <c r="G307" s="183"/>
      <c r="M307" s="179" t="s">
        <v>348</v>
      </c>
      <c r="O307" s="170"/>
    </row>
    <row r="308" spans="1:104">
      <c r="A308" s="177"/>
      <c r="B308" s="180"/>
      <c r="C308" s="296" t="s">
        <v>345</v>
      </c>
      <c r="D308" s="297"/>
      <c r="E308" s="181">
        <v>7.2</v>
      </c>
      <c r="F308" s="182"/>
      <c r="G308" s="183"/>
      <c r="M308" s="179" t="s">
        <v>345</v>
      </c>
      <c r="O308" s="170"/>
    </row>
    <row r="309" spans="1:104">
      <c r="A309" s="171">
        <v>63</v>
      </c>
      <c r="B309" s="172" t="s">
        <v>354</v>
      </c>
      <c r="C309" s="173" t="s">
        <v>355</v>
      </c>
      <c r="D309" s="174" t="s">
        <v>121</v>
      </c>
      <c r="E309" s="175">
        <v>11.85</v>
      </c>
      <c r="F309" s="175">
        <v>0</v>
      </c>
      <c r="G309" s="176">
        <f>E309*F309</f>
        <v>0</v>
      </c>
      <c r="O309" s="170">
        <v>2</v>
      </c>
      <c r="AA309" s="146">
        <v>1</v>
      </c>
      <c r="AB309" s="146">
        <v>7</v>
      </c>
      <c r="AC309" s="146">
        <v>7</v>
      </c>
      <c r="AZ309" s="146">
        <v>2</v>
      </c>
      <c r="BA309" s="146">
        <f>IF(AZ309=1,G309,0)</f>
        <v>0</v>
      </c>
      <c r="BB309" s="146">
        <f>IF(AZ309=2,G309,0)</f>
        <v>0</v>
      </c>
      <c r="BC309" s="146">
        <f>IF(AZ309=3,G309,0)</f>
        <v>0</v>
      </c>
      <c r="BD309" s="146">
        <f>IF(AZ309=4,G309,0)</f>
        <v>0</v>
      </c>
      <c r="BE309" s="146">
        <f>IF(AZ309=5,G309,0)</f>
        <v>0</v>
      </c>
      <c r="CA309" s="170">
        <v>1</v>
      </c>
      <c r="CB309" s="170">
        <v>7</v>
      </c>
      <c r="CZ309" s="146">
        <v>2.9399999999999999E-3</v>
      </c>
    </row>
    <row r="310" spans="1:104">
      <c r="A310" s="177"/>
      <c r="B310" s="180"/>
      <c r="C310" s="296" t="s">
        <v>356</v>
      </c>
      <c r="D310" s="297"/>
      <c r="E310" s="181">
        <v>0</v>
      </c>
      <c r="F310" s="182"/>
      <c r="G310" s="183"/>
      <c r="M310" s="179" t="s">
        <v>356</v>
      </c>
      <c r="O310" s="170"/>
    </row>
    <row r="311" spans="1:104">
      <c r="A311" s="177"/>
      <c r="B311" s="180"/>
      <c r="C311" s="296" t="s">
        <v>357</v>
      </c>
      <c r="D311" s="297"/>
      <c r="E311" s="181">
        <v>6.5</v>
      </c>
      <c r="F311" s="182"/>
      <c r="G311" s="183"/>
      <c r="M311" s="179" t="s">
        <v>357</v>
      </c>
      <c r="O311" s="170"/>
    </row>
    <row r="312" spans="1:104">
      <c r="A312" s="177"/>
      <c r="B312" s="180"/>
      <c r="C312" s="296" t="s">
        <v>358</v>
      </c>
      <c r="D312" s="297"/>
      <c r="E312" s="181">
        <v>5.35</v>
      </c>
      <c r="F312" s="182"/>
      <c r="G312" s="183"/>
      <c r="M312" s="179" t="s">
        <v>358</v>
      </c>
      <c r="O312" s="170"/>
    </row>
    <row r="313" spans="1:104">
      <c r="A313" s="171">
        <v>64</v>
      </c>
      <c r="B313" s="172" t="s">
        <v>359</v>
      </c>
      <c r="C313" s="173" t="s">
        <v>360</v>
      </c>
      <c r="D313" s="174" t="s">
        <v>121</v>
      </c>
      <c r="E313" s="175">
        <v>5.0049999999999999</v>
      </c>
      <c r="F313" s="175">
        <v>0</v>
      </c>
      <c r="G313" s="176">
        <f>E313*F313</f>
        <v>0</v>
      </c>
      <c r="O313" s="170">
        <v>2</v>
      </c>
      <c r="AA313" s="146">
        <v>1</v>
      </c>
      <c r="AB313" s="146">
        <v>0</v>
      </c>
      <c r="AC313" s="146">
        <v>0</v>
      </c>
      <c r="AZ313" s="146">
        <v>2</v>
      </c>
      <c r="BA313" s="146">
        <f>IF(AZ313=1,G313,0)</f>
        <v>0</v>
      </c>
      <c r="BB313" s="146">
        <f>IF(AZ313=2,G313,0)</f>
        <v>0</v>
      </c>
      <c r="BC313" s="146">
        <f>IF(AZ313=3,G313,0)</f>
        <v>0</v>
      </c>
      <c r="BD313" s="146">
        <f>IF(AZ313=4,G313,0)</f>
        <v>0</v>
      </c>
      <c r="BE313" s="146">
        <f>IF(AZ313=5,G313,0)</f>
        <v>0</v>
      </c>
      <c r="CA313" s="170">
        <v>1</v>
      </c>
      <c r="CB313" s="170">
        <v>0</v>
      </c>
      <c r="CZ313" s="146">
        <v>3.3E-4</v>
      </c>
    </row>
    <row r="314" spans="1:104">
      <c r="A314" s="177"/>
      <c r="B314" s="180"/>
      <c r="C314" s="296" t="s">
        <v>361</v>
      </c>
      <c r="D314" s="297"/>
      <c r="E314" s="181">
        <v>5.0049999999999999</v>
      </c>
      <c r="F314" s="182"/>
      <c r="G314" s="183"/>
      <c r="M314" s="179" t="s">
        <v>361</v>
      </c>
      <c r="O314" s="170"/>
    </row>
    <row r="315" spans="1:104">
      <c r="A315" s="171">
        <v>65</v>
      </c>
      <c r="B315" s="172" t="s">
        <v>362</v>
      </c>
      <c r="C315" s="173" t="s">
        <v>363</v>
      </c>
      <c r="D315" s="174" t="s">
        <v>121</v>
      </c>
      <c r="E315" s="175">
        <v>9.6</v>
      </c>
      <c r="F315" s="175">
        <v>0</v>
      </c>
      <c r="G315" s="176">
        <f>E315*F315</f>
        <v>0</v>
      </c>
      <c r="O315" s="170">
        <v>2</v>
      </c>
      <c r="AA315" s="146">
        <v>1</v>
      </c>
      <c r="AB315" s="146">
        <v>7</v>
      </c>
      <c r="AC315" s="146">
        <v>7</v>
      </c>
      <c r="AZ315" s="146">
        <v>2</v>
      </c>
      <c r="BA315" s="146">
        <f>IF(AZ315=1,G315,0)</f>
        <v>0</v>
      </c>
      <c r="BB315" s="146">
        <f>IF(AZ315=2,G315,0)</f>
        <v>0</v>
      </c>
      <c r="BC315" s="146">
        <f>IF(AZ315=3,G315,0)</f>
        <v>0</v>
      </c>
      <c r="BD315" s="146">
        <f>IF(AZ315=4,G315,0)</f>
        <v>0</v>
      </c>
      <c r="BE315" s="146">
        <f>IF(AZ315=5,G315,0)</f>
        <v>0</v>
      </c>
      <c r="CA315" s="170">
        <v>1</v>
      </c>
      <c r="CB315" s="170">
        <v>7</v>
      </c>
      <c r="CZ315" s="146">
        <v>3.47E-3</v>
      </c>
    </row>
    <row r="316" spans="1:104">
      <c r="A316" s="177"/>
      <c r="B316" s="180"/>
      <c r="C316" s="296" t="s">
        <v>364</v>
      </c>
      <c r="D316" s="297"/>
      <c r="E316" s="181">
        <v>9.6</v>
      </c>
      <c r="F316" s="182"/>
      <c r="G316" s="183"/>
      <c r="M316" s="179" t="s">
        <v>364</v>
      </c>
      <c r="O316" s="170"/>
    </row>
    <row r="317" spans="1:104">
      <c r="A317" s="171">
        <v>66</v>
      </c>
      <c r="B317" s="172" t="s">
        <v>365</v>
      </c>
      <c r="C317" s="173" t="s">
        <v>366</v>
      </c>
      <c r="D317" s="174" t="s">
        <v>121</v>
      </c>
      <c r="E317" s="175">
        <v>6</v>
      </c>
      <c r="F317" s="175">
        <v>0</v>
      </c>
      <c r="G317" s="176">
        <f>E317*F317</f>
        <v>0</v>
      </c>
      <c r="O317" s="170">
        <v>2</v>
      </c>
      <c r="AA317" s="146">
        <v>3</v>
      </c>
      <c r="AB317" s="146">
        <v>7</v>
      </c>
      <c r="AC317" s="146">
        <v>283754621</v>
      </c>
      <c r="AZ317" s="146">
        <v>2</v>
      </c>
      <c r="BA317" s="146">
        <f>IF(AZ317=1,G317,0)</f>
        <v>0</v>
      </c>
      <c r="BB317" s="146">
        <f>IF(AZ317=2,G317,0)</f>
        <v>0</v>
      </c>
      <c r="BC317" s="146">
        <f>IF(AZ317=3,G317,0)</f>
        <v>0</v>
      </c>
      <c r="BD317" s="146">
        <f>IF(AZ317=4,G317,0)</f>
        <v>0</v>
      </c>
      <c r="BE317" s="146">
        <f>IF(AZ317=5,G317,0)</f>
        <v>0</v>
      </c>
      <c r="CA317" s="170">
        <v>3</v>
      </c>
      <c r="CB317" s="170">
        <v>7</v>
      </c>
      <c r="CZ317" s="146">
        <v>1.75E-3</v>
      </c>
    </row>
    <row r="318" spans="1:104">
      <c r="A318" s="177"/>
      <c r="B318" s="180"/>
      <c r="C318" s="301" t="s">
        <v>238</v>
      </c>
      <c r="D318" s="297"/>
      <c r="E318" s="204">
        <v>0</v>
      </c>
      <c r="F318" s="182"/>
      <c r="G318" s="183"/>
      <c r="M318" s="179" t="s">
        <v>238</v>
      </c>
      <c r="O318" s="170"/>
    </row>
    <row r="319" spans="1:104">
      <c r="A319" s="177"/>
      <c r="B319" s="180"/>
      <c r="C319" s="301" t="s">
        <v>361</v>
      </c>
      <c r="D319" s="297"/>
      <c r="E319" s="204">
        <v>5.0049999999999999</v>
      </c>
      <c r="F319" s="182"/>
      <c r="G319" s="183"/>
      <c r="M319" s="179" t="s">
        <v>361</v>
      </c>
      <c r="O319" s="170"/>
    </row>
    <row r="320" spans="1:104">
      <c r="A320" s="177"/>
      <c r="B320" s="180"/>
      <c r="C320" s="301" t="s">
        <v>240</v>
      </c>
      <c r="D320" s="297"/>
      <c r="E320" s="204">
        <v>5.0049999999999999</v>
      </c>
      <c r="F320" s="182"/>
      <c r="G320" s="183"/>
      <c r="M320" s="179" t="s">
        <v>240</v>
      </c>
      <c r="O320" s="170"/>
    </row>
    <row r="321" spans="1:104">
      <c r="A321" s="177"/>
      <c r="B321" s="180"/>
      <c r="C321" s="296" t="s">
        <v>367</v>
      </c>
      <c r="D321" s="297"/>
      <c r="E321" s="181">
        <v>6</v>
      </c>
      <c r="F321" s="182"/>
      <c r="G321" s="183"/>
      <c r="M321" s="179">
        <v>6</v>
      </c>
      <c r="O321" s="170"/>
    </row>
    <row r="322" spans="1:104">
      <c r="A322" s="171">
        <v>67</v>
      </c>
      <c r="B322" s="172" t="s">
        <v>368</v>
      </c>
      <c r="C322" s="173" t="s">
        <v>369</v>
      </c>
      <c r="D322" s="174" t="s">
        <v>121</v>
      </c>
      <c r="E322" s="175">
        <v>14</v>
      </c>
      <c r="F322" s="175">
        <v>0</v>
      </c>
      <c r="G322" s="176">
        <f>E322*F322</f>
        <v>0</v>
      </c>
      <c r="O322" s="170">
        <v>2</v>
      </c>
      <c r="AA322" s="146">
        <v>3</v>
      </c>
      <c r="AB322" s="146">
        <v>7</v>
      </c>
      <c r="AC322" s="146">
        <v>283755012</v>
      </c>
      <c r="AZ322" s="146">
        <v>2</v>
      </c>
      <c r="BA322" s="146">
        <f>IF(AZ322=1,G322,0)</f>
        <v>0</v>
      </c>
      <c r="BB322" s="146">
        <f>IF(AZ322=2,G322,0)</f>
        <v>0</v>
      </c>
      <c r="BC322" s="146">
        <f>IF(AZ322=3,G322,0)</f>
        <v>0</v>
      </c>
      <c r="BD322" s="146">
        <f>IF(AZ322=4,G322,0)</f>
        <v>0</v>
      </c>
      <c r="BE322" s="146">
        <f>IF(AZ322=5,G322,0)</f>
        <v>0</v>
      </c>
      <c r="CA322" s="170">
        <v>3</v>
      </c>
      <c r="CB322" s="170">
        <v>7</v>
      </c>
      <c r="CZ322" s="146">
        <v>1.0499999999999999E-3</v>
      </c>
    </row>
    <row r="323" spans="1:104">
      <c r="A323" s="177"/>
      <c r="B323" s="180"/>
      <c r="C323" s="296" t="s">
        <v>356</v>
      </c>
      <c r="D323" s="297"/>
      <c r="E323" s="181">
        <v>0</v>
      </c>
      <c r="F323" s="182"/>
      <c r="G323" s="183"/>
      <c r="M323" s="179" t="s">
        <v>356</v>
      </c>
      <c r="O323" s="170"/>
    </row>
    <row r="324" spans="1:104">
      <c r="A324" s="177"/>
      <c r="B324" s="180"/>
      <c r="C324" s="301" t="s">
        <v>238</v>
      </c>
      <c r="D324" s="297"/>
      <c r="E324" s="204">
        <v>0</v>
      </c>
      <c r="F324" s="182"/>
      <c r="G324" s="183"/>
      <c r="M324" s="179" t="s">
        <v>238</v>
      </c>
      <c r="O324" s="170"/>
    </row>
    <row r="325" spans="1:104">
      <c r="A325" s="177"/>
      <c r="B325" s="180"/>
      <c r="C325" s="301" t="s">
        <v>357</v>
      </c>
      <c r="D325" s="297"/>
      <c r="E325" s="204">
        <v>6.5</v>
      </c>
      <c r="F325" s="182"/>
      <c r="G325" s="183"/>
      <c r="M325" s="179" t="s">
        <v>357</v>
      </c>
      <c r="O325" s="170"/>
    </row>
    <row r="326" spans="1:104">
      <c r="A326" s="177"/>
      <c r="B326" s="180"/>
      <c r="C326" s="301" t="s">
        <v>358</v>
      </c>
      <c r="D326" s="297"/>
      <c r="E326" s="204">
        <v>5.35</v>
      </c>
      <c r="F326" s="182"/>
      <c r="G326" s="183"/>
      <c r="M326" s="179" t="s">
        <v>358</v>
      </c>
      <c r="O326" s="170"/>
    </row>
    <row r="327" spans="1:104">
      <c r="A327" s="177"/>
      <c r="B327" s="180"/>
      <c r="C327" s="301" t="s">
        <v>240</v>
      </c>
      <c r="D327" s="297"/>
      <c r="E327" s="204">
        <v>11.85</v>
      </c>
      <c r="F327" s="182"/>
      <c r="G327" s="183"/>
      <c r="M327" s="179" t="s">
        <v>240</v>
      </c>
      <c r="O327" s="170"/>
    </row>
    <row r="328" spans="1:104">
      <c r="A328" s="177"/>
      <c r="B328" s="180"/>
      <c r="C328" s="296" t="s">
        <v>370</v>
      </c>
      <c r="D328" s="297"/>
      <c r="E328" s="181">
        <v>14</v>
      </c>
      <c r="F328" s="182"/>
      <c r="G328" s="183"/>
      <c r="M328" s="179">
        <v>14</v>
      </c>
      <c r="O328" s="170"/>
    </row>
    <row r="329" spans="1:104">
      <c r="A329" s="171">
        <v>68</v>
      </c>
      <c r="B329" s="172" t="s">
        <v>371</v>
      </c>
      <c r="C329" s="173" t="s">
        <v>372</v>
      </c>
      <c r="D329" s="174" t="s">
        <v>121</v>
      </c>
      <c r="E329" s="175">
        <v>801.24</v>
      </c>
      <c r="F329" s="175">
        <v>0</v>
      </c>
      <c r="G329" s="176">
        <f>E329*F329</f>
        <v>0</v>
      </c>
      <c r="O329" s="170">
        <v>2</v>
      </c>
      <c r="AA329" s="146">
        <v>3</v>
      </c>
      <c r="AB329" s="146">
        <v>10</v>
      </c>
      <c r="AC329" s="146">
        <v>631508202</v>
      </c>
      <c r="AZ329" s="146">
        <v>2</v>
      </c>
      <c r="BA329" s="146">
        <f>IF(AZ329=1,G329,0)</f>
        <v>0</v>
      </c>
      <c r="BB329" s="146">
        <f>IF(AZ329=2,G329,0)</f>
        <v>0</v>
      </c>
      <c r="BC329" s="146">
        <f>IF(AZ329=3,G329,0)</f>
        <v>0</v>
      </c>
      <c r="BD329" s="146">
        <f>IF(AZ329=4,G329,0)</f>
        <v>0</v>
      </c>
      <c r="BE329" s="146">
        <f>IF(AZ329=5,G329,0)</f>
        <v>0</v>
      </c>
      <c r="CA329" s="170">
        <v>3</v>
      </c>
      <c r="CB329" s="170">
        <v>10</v>
      </c>
      <c r="CZ329" s="146">
        <v>1.1999999999999999E-3</v>
      </c>
    </row>
    <row r="330" spans="1:104">
      <c r="A330" s="177"/>
      <c r="B330" s="180"/>
      <c r="C330" s="301" t="s">
        <v>238</v>
      </c>
      <c r="D330" s="297"/>
      <c r="E330" s="204">
        <v>0</v>
      </c>
      <c r="F330" s="182"/>
      <c r="G330" s="183"/>
      <c r="M330" s="179" t="s">
        <v>238</v>
      </c>
      <c r="O330" s="170"/>
    </row>
    <row r="331" spans="1:104">
      <c r="A331" s="177"/>
      <c r="B331" s="180"/>
      <c r="C331" s="301" t="s">
        <v>348</v>
      </c>
      <c r="D331" s="297"/>
      <c r="E331" s="204">
        <v>357</v>
      </c>
      <c r="F331" s="182"/>
      <c r="G331" s="183"/>
      <c r="M331" s="179" t="s">
        <v>348</v>
      </c>
      <c r="O331" s="170"/>
    </row>
    <row r="332" spans="1:104">
      <c r="A332" s="177"/>
      <c r="B332" s="180"/>
      <c r="C332" s="301" t="s">
        <v>345</v>
      </c>
      <c r="D332" s="297"/>
      <c r="E332" s="204">
        <v>7.2</v>
      </c>
      <c r="F332" s="182"/>
      <c r="G332" s="183"/>
      <c r="M332" s="179" t="s">
        <v>345</v>
      </c>
      <c r="O332" s="170"/>
    </row>
    <row r="333" spans="1:104">
      <c r="A333" s="177"/>
      <c r="B333" s="180"/>
      <c r="C333" s="301" t="s">
        <v>240</v>
      </c>
      <c r="D333" s="297"/>
      <c r="E333" s="204">
        <v>364.2</v>
      </c>
      <c r="F333" s="182"/>
      <c r="G333" s="183"/>
      <c r="M333" s="179" t="s">
        <v>240</v>
      </c>
      <c r="O333" s="170"/>
    </row>
    <row r="334" spans="1:104">
      <c r="A334" s="177"/>
      <c r="B334" s="180"/>
      <c r="C334" s="296" t="s">
        <v>373</v>
      </c>
      <c r="D334" s="297"/>
      <c r="E334" s="181">
        <v>801.24</v>
      </c>
      <c r="F334" s="182"/>
      <c r="G334" s="183"/>
      <c r="M334" s="179" t="s">
        <v>373</v>
      </c>
      <c r="O334" s="170"/>
    </row>
    <row r="335" spans="1:104">
      <c r="A335" s="171">
        <v>69</v>
      </c>
      <c r="B335" s="172" t="s">
        <v>374</v>
      </c>
      <c r="C335" s="173" t="s">
        <v>375</v>
      </c>
      <c r="D335" s="174" t="s">
        <v>121</v>
      </c>
      <c r="E335" s="175">
        <v>801.24</v>
      </c>
      <c r="F335" s="175">
        <v>0</v>
      </c>
      <c r="G335" s="176">
        <f>E335*F335</f>
        <v>0</v>
      </c>
      <c r="O335" s="170">
        <v>2</v>
      </c>
      <c r="AA335" s="146">
        <v>3</v>
      </c>
      <c r="AB335" s="146">
        <v>7</v>
      </c>
      <c r="AC335" s="146">
        <v>631508290</v>
      </c>
      <c r="AZ335" s="146">
        <v>2</v>
      </c>
      <c r="BA335" s="146">
        <f>IF(AZ335=1,G335,0)</f>
        <v>0</v>
      </c>
      <c r="BB335" s="146">
        <f>IF(AZ335=2,G335,0)</f>
        <v>0</v>
      </c>
      <c r="BC335" s="146">
        <f>IF(AZ335=3,G335,0)</f>
        <v>0</v>
      </c>
      <c r="BD335" s="146">
        <f>IF(AZ335=4,G335,0)</f>
        <v>0</v>
      </c>
      <c r="BE335" s="146">
        <f>IF(AZ335=5,G335,0)</f>
        <v>0</v>
      </c>
      <c r="CA335" s="170">
        <v>3</v>
      </c>
      <c r="CB335" s="170">
        <v>7</v>
      </c>
      <c r="CZ335" s="146">
        <v>2E-3</v>
      </c>
    </row>
    <row r="336" spans="1:104">
      <c r="A336" s="177"/>
      <c r="B336" s="180"/>
      <c r="C336" s="301" t="s">
        <v>238</v>
      </c>
      <c r="D336" s="297"/>
      <c r="E336" s="204">
        <v>0</v>
      </c>
      <c r="F336" s="182"/>
      <c r="G336" s="183"/>
      <c r="M336" s="179" t="s">
        <v>238</v>
      </c>
      <c r="O336" s="170"/>
    </row>
    <row r="337" spans="1:104">
      <c r="A337" s="177"/>
      <c r="B337" s="180"/>
      <c r="C337" s="301" t="s">
        <v>348</v>
      </c>
      <c r="D337" s="297"/>
      <c r="E337" s="204">
        <v>357</v>
      </c>
      <c r="F337" s="182"/>
      <c r="G337" s="183"/>
      <c r="M337" s="179" t="s">
        <v>348</v>
      </c>
      <c r="O337" s="170"/>
    </row>
    <row r="338" spans="1:104">
      <c r="A338" s="177"/>
      <c r="B338" s="180"/>
      <c r="C338" s="301" t="s">
        <v>345</v>
      </c>
      <c r="D338" s="297"/>
      <c r="E338" s="204">
        <v>7.2</v>
      </c>
      <c r="F338" s="182"/>
      <c r="G338" s="183"/>
      <c r="M338" s="179" t="s">
        <v>345</v>
      </c>
      <c r="O338" s="170"/>
    </row>
    <row r="339" spans="1:104">
      <c r="A339" s="177"/>
      <c r="B339" s="180"/>
      <c r="C339" s="301" t="s">
        <v>240</v>
      </c>
      <c r="D339" s="297"/>
      <c r="E339" s="204">
        <v>364.2</v>
      </c>
      <c r="F339" s="182"/>
      <c r="G339" s="183"/>
      <c r="M339" s="179" t="s">
        <v>240</v>
      </c>
      <c r="O339" s="170"/>
    </row>
    <row r="340" spans="1:104">
      <c r="A340" s="177"/>
      <c r="B340" s="180"/>
      <c r="C340" s="296" t="s">
        <v>373</v>
      </c>
      <c r="D340" s="297"/>
      <c r="E340" s="181">
        <v>801.24</v>
      </c>
      <c r="F340" s="182"/>
      <c r="G340" s="183"/>
      <c r="M340" s="179" t="s">
        <v>373</v>
      </c>
      <c r="O340" s="170"/>
    </row>
    <row r="341" spans="1:104">
      <c r="A341" s="171">
        <v>70</v>
      </c>
      <c r="B341" s="172" t="s">
        <v>376</v>
      </c>
      <c r="C341" s="173" t="s">
        <v>377</v>
      </c>
      <c r="D341" s="174" t="s">
        <v>61</v>
      </c>
      <c r="E341" s="175">
        <v>0</v>
      </c>
      <c r="F341" s="175">
        <v>0</v>
      </c>
      <c r="G341" s="176">
        <f>E341*F341</f>
        <v>0</v>
      </c>
      <c r="O341" s="170">
        <v>2</v>
      </c>
      <c r="AA341" s="146">
        <v>7</v>
      </c>
      <c r="AB341" s="146">
        <v>1002</v>
      </c>
      <c r="AC341" s="146">
        <v>5</v>
      </c>
      <c r="AZ341" s="146">
        <v>2</v>
      </c>
      <c r="BA341" s="146">
        <f>IF(AZ341=1,G341,0)</f>
        <v>0</v>
      </c>
      <c r="BB341" s="146">
        <f>IF(AZ341=2,G341,0)</f>
        <v>0</v>
      </c>
      <c r="BC341" s="146">
        <f>IF(AZ341=3,G341,0)</f>
        <v>0</v>
      </c>
      <c r="BD341" s="146">
        <f>IF(AZ341=4,G341,0)</f>
        <v>0</v>
      </c>
      <c r="BE341" s="146">
        <f>IF(AZ341=5,G341,0)</f>
        <v>0</v>
      </c>
      <c r="CA341" s="170">
        <v>7</v>
      </c>
      <c r="CB341" s="170">
        <v>1002</v>
      </c>
      <c r="CZ341" s="146">
        <v>0</v>
      </c>
    </row>
    <row r="342" spans="1:104">
      <c r="A342" s="184"/>
      <c r="B342" s="185" t="s">
        <v>74</v>
      </c>
      <c r="C342" s="186" t="str">
        <f>CONCATENATE(B293," ",C293)</f>
        <v>713 Izolace tepelné</v>
      </c>
      <c r="D342" s="187"/>
      <c r="E342" s="188"/>
      <c r="F342" s="189"/>
      <c r="G342" s="190">
        <f>SUM(G293:G341)</f>
        <v>0</v>
      </c>
      <c r="O342" s="170">
        <v>4</v>
      </c>
      <c r="BA342" s="191">
        <f>SUM(BA293:BA341)</f>
        <v>0</v>
      </c>
      <c r="BB342" s="191">
        <f>SUM(BB293:BB341)</f>
        <v>0</v>
      </c>
      <c r="BC342" s="191">
        <f>SUM(BC293:BC341)</f>
        <v>0</v>
      </c>
      <c r="BD342" s="191">
        <f>SUM(BD293:BD341)</f>
        <v>0</v>
      </c>
      <c r="BE342" s="191">
        <f>SUM(BE293:BE341)</f>
        <v>0</v>
      </c>
    </row>
    <row r="343" spans="1:104">
      <c r="A343" s="163" t="s">
        <v>73</v>
      </c>
      <c r="B343" s="164" t="s">
        <v>378</v>
      </c>
      <c r="C343" s="165" t="s">
        <v>379</v>
      </c>
      <c r="D343" s="166"/>
      <c r="E343" s="167"/>
      <c r="F343" s="167"/>
      <c r="G343" s="168"/>
      <c r="H343" s="169"/>
      <c r="I343" s="169"/>
      <c r="O343" s="170">
        <v>1</v>
      </c>
    </row>
    <row r="344" spans="1:104">
      <c r="A344" s="171">
        <v>71</v>
      </c>
      <c r="B344" s="172" t="s">
        <v>380</v>
      </c>
      <c r="C344" s="173" t="s">
        <v>381</v>
      </c>
      <c r="D344" s="174" t="s">
        <v>104</v>
      </c>
      <c r="E344" s="175">
        <v>6</v>
      </c>
      <c r="F344" s="175">
        <v>0</v>
      </c>
      <c r="G344" s="176">
        <f>E344*F344</f>
        <v>0</v>
      </c>
      <c r="O344" s="170">
        <v>2</v>
      </c>
      <c r="AA344" s="146">
        <v>1</v>
      </c>
      <c r="AB344" s="146">
        <v>7</v>
      </c>
      <c r="AC344" s="146">
        <v>7</v>
      </c>
      <c r="AZ344" s="146">
        <v>2</v>
      </c>
      <c r="BA344" s="146">
        <f>IF(AZ344=1,G344,0)</f>
        <v>0</v>
      </c>
      <c r="BB344" s="146">
        <f>IF(AZ344=2,G344,0)</f>
        <v>0</v>
      </c>
      <c r="BC344" s="146">
        <f>IF(AZ344=3,G344,0)</f>
        <v>0</v>
      </c>
      <c r="BD344" s="146">
        <f>IF(AZ344=4,G344,0)</f>
        <v>0</v>
      </c>
      <c r="BE344" s="146">
        <f>IF(AZ344=5,G344,0)</f>
        <v>0</v>
      </c>
      <c r="CA344" s="170">
        <v>1</v>
      </c>
      <c r="CB344" s="170">
        <v>7</v>
      </c>
      <c r="CZ344" s="146">
        <v>0</v>
      </c>
    </row>
    <row r="345" spans="1:104">
      <c r="A345" s="171">
        <v>72</v>
      </c>
      <c r="B345" s="172" t="s">
        <v>382</v>
      </c>
      <c r="C345" s="173" t="s">
        <v>383</v>
      </c>
      <c r="D345" s="174" t="s">
        <v>104</v>
      </c>
      <c r="E345" s="175">
        <v>6</v>
      </c>
      <c r="F345" s="175">
        <v>0</v>
      </c>
      <c r="G345" s="176">
        <f>E345*F345</f>
        <v>0</v>
      </c>
      <c r="O345" s="170">
        <v>2</v>
      </c>
      <c r="AA345" s="146">
        <v>1</v>
      </c>
      <c r="AB345" s="146">
        <v>7</v>
      </c>
      <c r="AC345" s="146">
        <v>7</v>
      </c>
      <c r="AZ345" s="146">
        <v>2</v>
      </c>
      <c r="BA345" s="146">
        <f>IF(AZ345=1,G345,0)</f>
        <v>0</v>
      </c>
      <c r="BB345" s="146">
        <f>IF(AZ345=2,G345,0)</f>
        <v>0</v>
      </c>
      <c r="BC345" s="146">
        <f>IF(AZ345=3,G345,0)</f>
        <v>0</v>
      </c>
      <c r="BD345" s="146">
        <f>IF(AZ345=4,G345,0)</f>
        <v>0</v>
      </c>
      <c r="BE345" s="146">
        <f>IF(AZ345=5,G345,0)</f>
        <v>0</v>
      </c>
      <c r="CA345" s="170">
        <v>1</v>
      </c>
      <c r="CB345" s="170">
        <v>7</v>
      </c>
      <c r="CZ345" s="146">
        <v>2.4399999999999999E-3</v>
      </c>
    </row>
    <row r="346" spans="1:104">
      <c r="A346" s="177"/>
      <c r="B346" s="180"/>
      <c r="C346" s="296" t="s">
        <v>384</v>
      </c>
      <c r="D346" s="297"/>
      <c r="E346" s="181">
        <v>6</v>
      </c>
      <c r="F346" s="182"/>
      <c r="G346" s="183"/>
      <c r="M346" s="179" t="s">
        <v>384</v>
      </c>
      <c r="O346" s="170"/>
    </row>
    <row r="347" spans="1:104">
      <c r="A347" s="171">
        <v>73</v>
      </c>
      <c r="B347" s="172" t="s">
        <v>385</v>
      </c>
      <c r="C347" s="173" t="s">
        <v>386</v>
      </c>
      <c r="D347" s="174" t="s">
        <v>61</v>
      </c>
      <c r="E347" s="175">
        <v>0</v>
      </c>
      <c r="F347" s="175">
        <v>0</v>
      </c>
      <c r="G347" s="176">
        <f>E347*F347</f>
        <v>0</v>
      </c>
      <c r="O347" s="170">
        <v>2</v>
      </c>
      <c r="AA347" s="146">
        <v>7</v>
      </c>
      <c r="AB347" s="146">
        <v>1002</v>
      </c>
      <c r="AC347" s="146">
        <v>5</v>
      </c>
      <c r="AZ347" s="146">
        <v>2</v>
      </c>
      <c r="BA347" s="146">
        <f>IF(AZ347=1,G347,0)</f>
        <v>0</v>
      </c>
      <c r="BB347" s="146">
        <f>IF(AZ347=2,G347,0)</f>
        <v>0</v>
      </c>
      <c r="BC347" s="146">
        <f>IF(AZ347=3,G347,0)</f>
        <v>0</v>
      </c>
      <c r="BD347" s="146">
        <f>IF(AZ347=4,G347,0)</f>
        <v>0</v>
      </c>
      <c r="BE347" s="146">
        <f>IF(AZ347=5,G347,0)</f>
        <v>0</v>
      </c>
      <c r="CA347" s="170">
        <v>7</v>
      </c>
      <c r="CB347" s="170">
        <v>1002</v>
      </c>
      <c r="CZ347" s="146">
        <v>0</v>
      </c>
    </row>
    <row r="348" spans="1:104">
      <c r="A348" s="184"/>
      <c r="B348" s="185" t="s">
        <v>74</v>
      </c>
      <c r="C348" s="186" t="str">
        <f>CONCATENATE(B343," ",C343)</f>
        <v>721 Vnitřní kanalizace</v>
      </c>
      <c r="D348" s="187"/>
      <c r="E348" s="188"/>
      <c r="F348" s="189"/>
      <c r="G348" s="190">
        <f>SUM(G343:G347)</f>
        <v>0</v>
      </c>
      <c r="O348" s="170">
        <v>4</v>
      </c>
      <c r="BA348" s="191">
        <f>SUM(BA343:BA347)</f>
        <v>0</v>
      </c>
      <c r="BB348" s="191">
        <f>SUM(BB343:BB347)</f>
        <v>0</v>
      </c>
      <c r="BC348" s="191">
        <f>SUM(BC343:BC347)</f>
        <v>0</v>
      </c>
      <c r="BD348" s="191">
        <f>SUM(BD343:BD347)</f>
        <v>0</v>
      </c>
      <c r="BE348" s="191">
        <f>SUM(BE343:BE347)</f>
        <v>0</v>
      </c>
    </row>
    <row r="349" spans="1:104">
      <c r="A349" s="163" t="s">
        <v>73</v>
      </c>
      <c r="B349" s="164" t="s">
        <v>387</v>
      </c>
      <c r="C349" s="165" t="s">
        <v>388</v>
      </c>
      <c r="D349" s="166"/>
      <c r="E349" s="167"/>
      <c r="F349" s="167"/>
      <c r="G349" s="168"/>
      <c r="H349" s="169"/>
      <c r="I349" s="169"/>
      <c r="O349" s="170">
        <v>1</v>
      </c>
    </row>
    <row r="350" spans="1:104">
      <c r="A350" s="171">
        <v>74</v>
      </c>
      <c r="B350" s="172" t="s">
        <v>389</v>
      </c>
      <c r="C350" s="173" t="s">
        <v>390</v>
      </c>
      <c r="D350" s="174" t="s">
        <v>101</v>
      </c>
      <c r="E350" s="175">
        <v>28</v>
      </c>
      <c r="F350" s="175">
        <v>0</v>
      </c>
      <c r="G350" s="176">
        <f>E350*F350</f>
        <v>0</v>
      </c>
      <c r="O350" s="170">
        <v>2</v>
      </c>
      <c r="AA350" s="146">
        <v>1</v>
      </c>
      <c r="AB350" s="146">
        <v>7</v>
      </c>
      <c r="AC350" s="146">
        <v>7</v>
      </c>
      <c r="AZ350" s="146">
        <v>2</v>
      </c>
      <c r="BA350" s="146">
        <f>IF(AZ350=1,G350,0)</f>
        <v>0</v>
      </c>
      <c r="BB350" s="146">
        <f>IF(AZ350=2,G350,0)</f>
        <v>0</v>
      </c>
      <c r="BC350" s="146">
        <f>IF(AZ350=3,G350,0)</f>
        <v>0</v>
      </c>
      <c r="BD350" s="146">
        <f>IF(AZ350=4,G350,0)</f>
        <v>0</v>
      </c>
      <c r="BE350" s="146">
        <f>IF(AZ350=5,G350,0)</f>
        <v>0</v>
      </c>
      <c r="CA350" s="170">
        <v>1</v>
      </c>
      <c r="CB350" s="170">
        <v>7</v>
      </c>
      <c r="CZ350" s="146">
        <v>0</v>
      </c>
    </row>
    <row r="351" spans="1:104">
      <c r="A351" s="184"/>
      <c r="B351" s="185" t="s">
        <v>74</v>
      </c>
      <c r="C351" s="186" t="str">
        <f>CONCATENATE(B349," ",C349)</f>
        <v>735 Otopná tělesa</v>
      </c>
      <c r="D351" s="187"/>
      <c r="E351" s="188"/>
      <c r="F351" s="189"/>
      <c r="G351" s="190">
        <f>SUM(G349:G350)</f>
        <v>0</v>
      </c>
      <c r="O351" s="170">
        <v>4</v>
      </c>
      <c r="BA351" s="191">
        <f>SUM(BA349:BA350)</f>
        <v>0</v>
      </c>
      <c r="BB351" s="191">
        <f>SUM(BB349:BB350)</f>
        <v>0</v>
      </c>
      <c r="BC351" s="191">
        <f>SUM(BC349:BC350)</f>
        <v>0</v>
      </c>
      <c r="BD351" s="191">
        <f>SUM(BD349:BD350)</f>
        <v>0</v>
      </c>
      <c r="BE351" s="191">
        <f>SUM(BE349:BE350)</f>
        <v>0</v>
      </c>
    </row>
    <row r="352" spans="1:104">
      <c r="A352" s="163" t="s">
        <v>73</v>
      </c>
      <c r="B352" s="164" t="s">
        <v>391</v>
      </c>
      <c r="C352" s="165" t="s">
        <v>392</v>
      </c>
      <c r="D352" s="166"/>
      <c r="E352" s="167"/>
      <c r="F352" s="167"/>
      <c r="G352" s="168"/>
      <c r="H352" s="169"/>
      <c r="I352" s="169"/>
      <c r="O352" s="170">
        <v>1</v>
      </c>
    </row>
    <row r="353" spans="1:104">
      <c r="A353" s="171">
        <v>75</v>
      </c>
      <c r="B353" s="172" t="s">
        <v>393</v>
      </c>
      <c r="C353" s="173" t="s">
        <v>394</v>
      </c>
      <c r="D353" s="174" t="s">
        <v>121</v>
      </c>
      <c r="E353" s="175">
        <v>20.8</v>
      </c>
      <c r="F353" s="175">
        <v>0</v>
      </c>
      <c r="G353" s="176">
        <f>E353*F353</f>
        <v>0</v>
      </c>
      <c r="O353" s="170">
        <v>2</v>
      </c>
      <c r="AA353" s="146">
        <v>1</v>
      </c>
      <c r="AB353" s="146">
        <v>0</v>
      </c>
      <c r="AC353" s="146">
        <v>0</v>
      </c>
      <c r="AZ353" s="146">
        <v>2</v>
      </c>
      <c r="BA353" s="146">
        <f>IF(AZ353=1,G353,0)</f>
        <v>0</v>
      </c>
      <c r="BB353" s="146">
        <f>IF(AZ353=2,G353,0)</f>
        <v>0</v>
      </c>
      <c r="BC353" s="146">
        <f>IF(AZ353=3,G353,0)</f>
        <v>0</v>
      </c>
      <c r="BD353" s="146">
        <f>IF(AZ353=4,G353,0)</f>
        <v>0</v>
      </c>
      <c r="BE353" s="146">
        <f>IF(AZ353=5,G353,0)</f>
        <v>0</v>
      </c>
      <c r="CA353" s="170">
        <v>1</v>
      </c>
      <c r="CB353" s="170">
        <v>0</v>
      </c>
      <c r="CZ353" s="146">
        <v>1.1560000000000001E-2</v>
      </c>
    </row>
    <row r="354" spans="1:104">
      <c r="A354" s="177"/>
      <c r="B354" s="180"/>
      <c r="C354" s="296" t="s">
        <v>337</v>
      </c>
      <c r="D354" s="297"/>
      <c r="E354" s="181">
        <v>20.8</v>
      </c>
      <c r="F354" s="182"/>
      <c r="G354" s="183"/>
      <c r="M354" s="179" t="s">
        <v>337</v>
      </c>
      <c r="O354" s="170"/>
    </row>
    <row r="355" spans="1:104">
      <c r="A355" s="171">
        <v>76</v>
      </c>
      <c r="B355" s="172" t="s">
        <v>395</v>
      </c>
      <c r="C355" s="173" t="s">
        <v>396</v>
      </c>
      <c r="D355" s="174" t="s">
        <v>104</v>
      </c>
      <c r="E355" s="175">
        <v>321</v>
      </c>
      <c r="F355" s="175">
        <v>0</v>
      </c>
      <c r="G355" s="176">
        <f>E355*F355</f>
        <v>0</v>
      </c>
      <c r="O355" s="170">
        <v>2</v>
      </c>
      <c r="AA355" s="146">
        <v>1</v>
      </c>
      <c r="AB355" s="146">
        <v>7</v>
      </c>
      <c r="AC355" s="146">
        <v>7</v>
      </c>
      <c r="AZ355" s="146">
        <v>2</v>
      </c>
      <c r="BA355" s="146">
        <f>IF(AZ355=1,G355,0)</f>
        <v>0</v>
      </c>
      <c r="BB355" s="146">
        <f>IF(AZ355=2,G355,0)</f>
        <v>0</v>
      </c>
      <c r="BC355" s="146">
        <f>IF(AZ355=3,G355,0)</f>
        <v>0</v>
      </c>
      <c r="BD355" s="146">
        <f>IF(AZ355=4,G355,0)</f>
        <v>0</v>
      </c>
      <c r="BE355" s="146">
        <f>IF(AZ355=5,G355,0)</f>
        <v>0</v>
      </c>
      <c r="CA355" s="170">
        <v>1</v>
      </c>
      <c r="CB355" s="170">
        <v>7</v>
      </c>
      <c r="CZ355" s="146">
        <v>0</v>
      </c>
    </row>
    <row r="356" spans="1:104">
      <c r="A356" s="177"/>
      <c r="B356" s="180"/>
      <c r="C356" s="296" t="s">
        <v>397</v>
      </c>
      <c r="D356" s="297"/>
      <c r="E356" s="181">
        <v>308</v>
      </c>
      <c r="F356" s="182"/>
      <c r="G356" s="183"/>
      <c r="M356" s="179" t="s">
        <v>397</v>
      </c>
      <c r="O356" s="170"/>
    </row>
    <row r="357" spans="1:104">
      <c r="A357" s="177"/>
      <c r="B357" s="180"/>
      <c r="C357" s="296" t="s">
        <v>260</v>
      </c>
      <c r="D357" s="297"/>
      <c r="E357" s="181">
        <v>13</v>
      </c>
      <c r="F357" s="182"/>
      <c r="G357" s="183"/>
      <c r="M357" s="179" t="s">
        <v>260</v>
      </c>
      <c r="O357" s="170"/>
    </row>
    <row r="358" spans="1:104">
      <c r="A358" s="171">
        <v>77</v>
      </c>
      <c r="B358" s="172" t="s">
        <v>398</v>
      </c>
      <c r="C358" s="173" t="s">
        <v>399</v>
      </c>
      <c r="D358" s="174" t="s">
        <v>400</v>
      </c>
      <c r="E358" s="175">
        <v>2.3778999999999999</v>
      </c>
      <c r="F358" s="175">
        <v>0</v>
      </c>
      <c r="G358" s="176">
        <f>E358*F358</f>
        <v>0</v>
      </c>
      <c r="O358" s="170">
        <v>2</v>
      </c>
      <c r="AA358" s="146">
        <v>1</v>
      </c>
      <c r="AB358" s="146">
        <v>7</v>
      </c>
      <c r="AC358" s="146">
        <v>7</v>
      </c>
      <c r="AZ358" s="146">
        <v>2</v>
      </c>
      <c r="BA358" s="146">
        <f>IF(AZ358=1,G358,0)</f>
        <v>0</v>
      </c>
      <c r="BB358" s="146">
        <f>IF(AZ358=2,G358,0)</f>
        <v>0</v>
      </c>
      <c r="BC358" s="146">
        <f>IF(AZ358=3,G358,0)</f>
        <v>0</v>
      </c>
      <c r="BD358" s="146">
        <f>IF(AZ358=4,G358,0)</f>
        <v>0</v>
      </c>
      <c r="BE358" s="146">
        <f>IF(AZ358=5,G358,0)</f>
        <v>0</v>
      </c>
      <c r="CA358" s="170">
        <v>1</v>
      </c>
      <c r="CB358" s="170">
        <v>7</v>
      </c>
      <c r="CZ358" s="146">
        <v>2.3570000000000001E-2</v>
      </c>
    </row>
    <row r="359" spans="1:104">
      <c r="A359" s="177"/>
      <c r="B359" s="180"/>
      <c r="C359" s="296" t="s">
        <v>401</v>
      </c>
      <c r="D359" s="297"/>
      <c r="E359" s="181">
        <v>2.0230000000000001</v>
      </c>
      <c r="F359" s="182"/>
      <c r="G359" s="183"/>
      <c r="M359" s="179" t="s">
        <v>401</v>
      </c>
      <c r="O359" s="170"/>
    </row>
    <row r="360" spans="1:104">
      <c r="A360" s="177"/>
      <c r="B360" s="180"/>
      <c r="C360" s="301" t="s">
        <v>238</v>
      </c>
      <c r="D360" s="297"/>
      <c r="E360" s="204">
        <v>0</v>
      </c>
      <c r="F360" s="182"/>
      <c r="G360" s="183"/>
      <c r="M360" s="179" t="s">
        <v>238</v>
      </c>
      <c r="O360" s="170"/>
    </row>
    <row r="361" spans="1:104">
      <c r="A361" s="177"/>
      <c r="B361" s="180"/>
      <c r="C361" s="301" t="s">
        <v>402</v>
      </c>
      <c r="D361" s="297"/>
      <c r="E361" s="204">
        <v>0.1434</v>
      </c>
      <c r="F361" s="182"/>
      <c r="G361" s="183"/>
      <c r="M361" s="179" t="s">
        <v>402</v>
      </c>
      <c r="O361" s="170"/>
    </row>
    <row r="362" spans="1:104">
      <c r="A362" s="177"/>
      <c r="B362" s="180"/>
      <c r="C362" s="301" t="s">
        <v>403</v>
      </c>
      <c r="D362" s="297"/>
      <c r="E362" s="204">
        <v>0.1792</v>
      </c>
      <c r="F362" s="182"/>
      <c r="G362" s="183"/>
      <c r="M362" s="179" t="s">
        <v>403</v>
      </c>
      <c r="O362" s="170"/>
    </row>
    <row r="363" spans="1:104">
      <c r="A363" s="177"/>
      <c r="B363" s="180"/>
      <c r="C363" s="301" t="s">
        <v>240</v>
      </c>
      <c r="D363" s="297"/>
      <c r="E363" s="204">
        <v>0.3226</v>
      </c>
      <c r="F363" s="182"/>
      <c r="G363" s="183"/>
      <c r="M363" s="179" t="s">
        <v>240</v>
      </c>
      <c r="O363" s="170"/>
    </row>
    <row r="364" spans="1:104">
      <c r="A364" s="177"/>
      <c r="B364" s="180"/>
      <c r="C364" s="296" t="s">
        <v>404</v>
      </c>
      <c r="D364" s="297"/>
      <c r="E364" s="181">
        <v>0.35489999999999999</v>
      </c>
      <c r="F364" s="182"/>
      <c r="G364" s="183"/>
      <c r="M364" s="179" t="s">
        <v>404</v>
      </c>
      <c r="O364" s="170"/>
    </row>
    <row r="365" spans="1:104" ht="20.399999999999999">
      <c r="A365" s="171">
        <v>78</v>
      </c>
      <c r="B365" s="172" t="s">
        <v>405</v>
      </c>
      <c r="C365" s="173" t="s">
        <v>406</v>
      </c>
      <c r="D365" s="174" t="s">
        <v>121</v>
      </c>
      <c r="E365" s="175">
        <v>5.0049999999999999</v>
      </c>
      <c r="F365" s="175">
        <v>0</v>
      </c>
      <c r="G365" s="176">
        <f>E365*F365</f>
        <v>0</v>
      </c>
      <c r="O365" s="170">
        <v>2</v>
      </c>
      <c r="AA365" s="146">
        <v>1</v>
      </c>
      <c r="AB365" s="146">
        <v>0</v>
      </c>
      <c r="AC365" s="146">
        <v>0</v>
      </c>
      <c r="AZ365" s="146">
        <v>2</v>
      </c>
      <c r="BA365" s="146">
        <f>IF(AZ365=1,G365,0)</f>
        <v>0</v>
      </c>
      <c r="BB365" s="146">
        <f>IF(AZ365=2,G365,0)</f>
        <v>0</v>
      </c>
      <c r="BC365" s="146">
        <f>IF(AZ365=3,G365,0)</f>
        <v>0</v>
      </c>
      <c r="BD365" s="146">
        <f>IF(AZ365=4,G365,0)</f>
        <v>0</v>
      </c>
      <c r="BE365" s="146">
        <f>IF(AZ365=5,G365,0)</f>
        <v>0</v>
      </c>
      <c r="CA365" s="170">
        <v>1</v>
      </c>
      <c r="CB365" s="170">
        <v>0</v>
      </c>
      <c r="CZ365" s="146">
        <v>1.1769999999999999E-2</v>
      </c>
    </row>
    <row r="366" spans="1:104">
      <c r="A366" s="177"/>
      <c r="B366" s="180"/>
      <c r="C366" s="296" t="s">
        <v>407</v>
      </c>
      <c r="D366" s="297"/>
      <c r="E366" s="181">
        <v>5.0049999999999999</v>
      </c>
      <c r="F366" s="182"/>
      <c r="G366" s="183"/>
      <c r="M366" s="179" t="s">
        <v>407</v>
      </c>
      <c r="O366" s="170"/>
    </row>
    <row r="367" spans="1:104">
      <c r="A367" s="171">
        <v>79</v>
      </c>
      <c r="B367" s="172" t="s">
        <v>408</v>
      </c>
      <c r="C367" s="173" t="s">
        <v>409</v>
      </c>
      <c r="D367" s="174" t="s">
        <v>121</v>
      </c>
      <c r="E367" s="175">
        <v>5.0049999999999999</v>
      </c>
      <c r="F367" s="175">
        <v>0</v>
      </c>
      <c r="G367" s="176">
        <f>E367*F367</f>
        <v>0</v>
      </c>
      <c r="O367" s="170">
        <v>2</v>
      </c>
      <c r="AA367" s="146">
        <v>1</v>
      </c>
      <c r="AB367" s="146">
        <v>7</v>
      </c>
      <c r="AC367" s="146">
        <v>7</v>
      </c>
      <c r="AZ367" s="146">
        <v>2</v>
      </c>
      <c r="BA367" s="146">
        <f>IF(AZ367=1,G367,0)</f>
        <v>0</v>
      </c>
      <c r="BB367" s="146">
        <f>IF(AZ367=2,G367,0)</f>
        <v>0</v>
      </c>
      <c r="BC367" s="146">
        <f>IF(AZ367=3,G367,0)</f>
        <v>0</v>
      </c>
      <c r="BD367" s="146">
        <f>IF(AZ367=4,G367,0)</f>
        <v>0</v>
      </c>
      <c r="BE367" s="146">
        <f>IF(AZ367=5,G367,0)</f>
        <v>0</v>
      </c>
      <c r="CA367" s="170">
        <v>1</v>
      </c>
      <c r="CB367" s="170">
        <v>7</v>
      </c>
      <c r="CZ367" s="146">
        <v>2.4000000000000001E-4</v>
      </c>
    </row>
    <row r="368" spans="1:104">
      <c r="A368" s="171">
        <v>80</v>
      </c>
      <c r="B368" s="172" t="s">
        <v>410</v>
      </c>
      <c r="C368" s="173" t="s">
        <v>411</v>
      </c>
      <c r="D368" s="174" t="s">
        <v>104</v>
      </c>
      <c r="E368" s="175">
        <v>22.4</v>
      </c>
      <c r="F368" s="175">
        <v>0</v>
      </c>
      <c r="G368" s="176">
        <f>E368*F368</f>
        <v>0</v>
      </c>
      <c r="O368" s="170">
        <v>2</v>
      </c>
      <c r="AA368" s="146">
        <v>1</v>
      </c>
      <c r="AB368" s="146">
        <v>7</v>
      </c>
      <c r="AC368" s="146">
        <v>7</v>
      </c>
      <c r="AZ368" s="146">
        <v>2</v>
      </c>
      <c r="BA368" s="146">
        <f>IF(AZ368=1,G368,0)</f>
        <v>0</v>
      </c>
      <c r="BB368" s="146">
        <f>IF(AZ368=2,G368,0)</f>
        <v>0</v>
      </c>
      <c r="BC368" s="146">
        <f>IF(AZ368=3,G368,0)</f>
        <v>0</v>
      </c>
      <c r="BD368" s="146">
        <f>IF(AZ368=4,G368,0)</f>
        <v>0</v>
      </c>
      <c r="BE368" s="146">
        <f>IF(AZ368=5,G368,0)</f>
        <v>0</v>
      </c>
      <c r="CA368" s="170">
        <v>1</v>
      </c>
      <c r="CB368" s="170">
        <v>7</v>
      </c>
      <c r="CZ368" s="146">
        <v>2.5500000000000002E-3</v>
      </c>
    </row>
    <row r="369" spans="1:104">
      <c r="A369" s="177"/>
      <c r="B369" s="180"/>
      <c r="C369" s="296" t="s">
        <v>412</v>
      </c>
      <c r="D369" s="297"/>
      <c r="E369" s="181">
        <v>22.4</v>
      </c>
      <c r="F369" s="182"/>
      <c r="G369" s="183"/>
      <c r="M369" s="179" t="s">
        <v>412</v>
      </c>
      <c r="O369" s="170"/>
    </row>
    <row r="370" spans="1:104">
      <c r="A370" s="171">
        <v>81</v>
      </c>
      <c r="B370" s="172" t="s">
        <v>413</v>
      </c>
      <c r="C370" s="173" t="s">
        <v>414</v>
      </c>
      <c r="D370" s="174" t="s">
        <v>104</v>
      </c>
      <c r="E370" s="175">
        <v>52</v>
      </c>
      <c r="F370" s="175">
        <v>0</v>
      </c>
      <c r="G370" s="176">
        <f>E370*F370</f>
        <v>0</v>
      </c>
      <c r="O370" s="170">
        <v>2</v>
      </c>
      <c r="AA370" s="146">
        <v>1</v>
      </c>
      <c r="AB370" s="146">
        <v>7</v>
      </c>
      <c r="AC370" s="146">
        <v>7</v>
      </c>
      <c r="AZ370" s="146">
        <v>2</v>
      </c>
      <c r="BA370" s="146">
        <f>IF(AZ370=1,G370,0)</f>
        <v>0</v>
      </c>
      <c r="BB370" s="146">
        <f>IF(AZ370=2,G370,0)</f>
        <v>0</v>
      </c>
      <c r="BC370" s="146">
        <f>IF(AZ370=3,G370,0)</f>
        <v>0</v>
      </c>
      <c r="BD370" s="146">
        <f>IF(AZ370=4,G370,0)</f>
        <v>0</v>
      </c>
      <c r="BE370" s="146">
        <f>IF(AZ370=5,G370,0)</f>
        <v>0</v>
      </c>
      <c r="CA370" s="170">
        <v>1</v>
      </c>
      <c r="CB370" s="170">
        <v>7</v>
      </c>
      <c r="CZ370" s="146">
        <v>0</v>
      </c>
    </row>
    <row r="371" spans="1:104">
      <c r="A371" s="177"/>
      <c r="B371" s="180"/>
      <c r="C371" s="296" t="s">
        <v>415</v>
      </c>
      <c r="D371" s="297"/>
      <c r="E371" s="181">
        <v>52</v>
      </c>
      <c r="F371" s="182"/>
      <c r="G371" s="183"/>
      <c r="M371" s="179" t="s">
        <v>415</v>
      </c>
      <c r="O371" s="170"/>
    </row>
    <row r="372" spans="1:104">
      <c r="A372" s="171">
        <v>82</v>
      </c>
      <c r="B372" s="172" t="s">
        <v>416</v>
      </c>
      <c r="C372" s="173" t="s">
        <v>417</v>
      </c>
      <c r="D372" s="174" t="s">
        <v>121</v>
      </c>
      <c r="E372" s="175">
        <v>666.94640000000004</v>
      </c>
      <c r="F372" s="175">
        <v>0</v>
      </c>
      <c r="G372" s="176">
        <f>E372*F372</f>
        <v>0</v>
      </c>
      <c r="O372" s="170">
        <v>2</v>
      </c>
      <c r="AA372" s="146">
        <v>1</v>
      </c>
      <c r="AB372" s="146">
        <v>7</v>
      </c>
      <c r="AC372" s="146">
        <v>7</v>
      </c>
      <c r="AZ372" s="146">
        <v>2</v>
      </c>
      <c r="BA372" s="146">
        <f>IF(AZ372=1,G372,0)</f>
        <v>0</v>
      </c>
      <c r="BB372" s="146">
        <f>IF(AZ372=2,G372,0)</f>
        <v>0</v>
      </c>
      <c r="BC372" s="146">
        <f>IF(AZ372=3,G372,0)</f>
        <v>0</v>
      </c>
      <c r="BD372" s="146">
        <f>IF(AZ372=4,G372,0)</f>
        <v>0</v>
      </c>
      <c r="BE372" s="146">
        <f>IF(AZ372=5,G372,0)</f>
        <v>0</v>
      </c>
      <c r="CA372" s="170">
        <v>1</v>
      </c>
      <c r="CB372" s="170">
        <v>7</v>
      </c>
      <c r="CZ372" s="146">
        <v>6.0000000000000002E-5</v>
      </c>
    </row>
    <row r="373" spans="1:104">
      <c r="A373" s="177"/>
      <c r="B373" s="180"/>
      <c r="C373" s="296" t="s">
        <v>418</v>
      </c>
      <c r="D373" s="297"/>
      <c r="E373" s="181">
        <v>2.64E-2</v>
      </c>
      <c r="F373" s="182">
        <v>0</v>
      </c>
      <c r="G373" s="183"/>
      <c r="M373" s="179" t="s">
        <v>418</v>
      </c>
      <c r="O373" s="170"/>
    </row>
    <row r="374" spans="1:104">
      <c r="A374" s="177"/>
      <c r="B374" s="180"/>
      <c r="C374" s="296" t="s">
        <v>419</v>
      </c>
      <c r="D374" s="297"/>
      <c r="E374" s="181">
        <v>200</v>
      </c>
      <c r="F374" s="182"/>
      <c r="G374" s="183"/>
      <c r="M374" s="179" t="s">
        <v>419</v>
      </c>
      <c r="O374" s="170"/>
    </row>
    <row r="375" spans="1:104">
      <c r="A375" s="177"/>
      <c r="B375" s="180"/>
      <c r="C375" s="296" t="s">
        <v>420</v>
      </c>
      <c r="D375" s="297"/>
      <c r="E375" s="181">
        <v>102.72</v>
      </c>
      <c r="F375" s="182"/>
      <c r="G375" s="183"/>
      <c r="M375" s="179" t="s">
        <v>420</v>
      </c>
      <c r="O375" s="170"/>
    </row>
    <row r="376" spans="1:104">
      <c r="A376" s="177"/>
      <c r="B376" s="180"/>
      <c r="C376" s="296" t="s">
        <v>421</v>
      </c>
      <c r="D376" s="297"/>
      <c r="E376" s="181">
        <v>357</v>
      </c>
      <c r="F376" s="182"/>
      <c r="G376" s="183"/>
      <c r="M376" s="179" t="s">
        <v>421</v>
      </c>
      <c r="O376" s="170"/>
    </row>
    <row r="377" spans="1:104">
      <c r="A377" s="177"/>
      <c r="B377" s="180"/>
      <c r="C377" s="296" t="s">
        <v>345</v>
      </c>
      <c r="D377" s="297"/>
      <c r="E377" s="181">
        <v>7.2</v>
      </c>
      <c r="F377" s="182"/>
      <c r="G377" s="183"/>
      <c r="M377" s="179" t="s">
        <v>345</v>
      </c>
      <c r="O377" s="170"/>
    </row>
    <row r="378" spans="1:104">
      <c r="A378" s="171">
        <v>83</v>
      </c>
      <c r="B378" s="172" t="s">
        <v>422</v>
      </c>
      <c r="C378" s="173" t="s">
        <v>423</v>
      </c>
      <c r="D378" s="174" t="s">
        <v>104</v>
      </c>
      <c r="E378" s="175">
        <v>11</v>
      </c>
      <c r="F378" s="175">
        <v>0</v>
      </c>
      <c r="G378" s="176">
        <f>E378*F378</f>
        <v>0</v>
      </c>
      <c r="O378" s="170">
        <v>2</v>
      </c>
      <c r="AA378" s="146">
        <v>3</v>
      </c>
      <c r="AB378" s="146">
        <v>7</v>
      </c>
      <c r="AC378" s="146">
        <v>60510011</v>
      </c>
      <c r="AZ378" s="146">
        <v>2</v>
      </c>
      <c r="BA378" s="146">
        <f>IF(AZ378=1,G378,0)</f>
        <v>0</v>
      </c>
      <c r="BB378" s="146">
        <f>IF(AZ378=2,G378,0)</f>
        <v>0</v>
      </c>
      <c r="BC378" s="146">
        <f>IF(AZ378=3,G378,0)</f>
        <v>0</v>
      </c>
      <c r="BD378" s="146">
        <f>IF(AZ378=4,G378,0)</f>
        <v>0</v>
      </c>
      <c r="BE378" s="146">
        <f>IF(AZ378=5,G378,0)</f>
        <v>0</v>
      </c>
      <c r="CA378" s="170">
        <v>3</v>
      </c>
      <c r="CB378" s="170">
        <v>7</v>
      </c>
      <c r="CZ378" s="146">
        <v>1.32E-3</v>
      </c>
    </row>
    <row r="379" spans="1:104">
      <c r="A379" s="177"/>
      <c r="B379" s="180"/>
      <c r="C379" s="302" t="s">
        <v>424</v>
      </c>
      <c r="D379" s="297"/>
      <c r="E379" s="205">
        <v>0</v>
      </c>
      <c r="F379" s="182"/>
      <c r="G379" s="183"/>
      <c r="M379" s="179" t="s">
        <v>424</v>
      </c>
      <c r="O379" s="170"/>
    </row>
    <row r="380" spans="1:104">
      <c r="A380" s="177"/>
      <c r="B380" s="180"/>
      <c r="C380" s="301" t="s">
        <v>238</v>
      </c>
      <c r="D380" s="297"/>
      <c r="E380" s="204">
        <v>0</v>
      </c>
      <c r="F380" s="182"/>
      <c r="G380" s="183"/>
      <c r="M380" s="179" t="s">
        <v>238</v>
      </c>
      <c r="O380" s="170"/>
    </row>
    <row r="381" spans="1:104">
      <c r="A381" s="177"/>
      <c r="B381" s="180"/>
      <c r="C381" s="301" t="s">
        <v>425</v>
      </c>
      <c r="D381" s="297"/>
      <c r="E381" s="204">
        <v>10.01</v>
      </c>
      <c r="F381" s="182"/>
      <c r="G381" s="183"/>
      <c r="M381" s="179" t="s">
        <v>425</v>
      </c>
      <c r="O381" s="170"/>
    </row>
    <row r="382" spans="1:104">
      <c r="A382" s="177"/>
      <c r="B382" s="180"/>
      <c r="C382" s="301" t="s">
        <v>240</v>
      </c>
      <c r="D382" s="297"/>
      <c r="E382" s="204">
        <v>10.01</v>
      </c>
      <c r="F382" s="182"/>
      <c r="G382" s="183"/>
      <c r="M382" s="179" t="s">
        <v>240</v>
      </c>
      <c r="O382" s="170"/>
    </row>
    <row r="383" spans="1:104">
      <c r="A383" s="177"/>
      <c r="B383" s="180"/>
      <c r="C383" s="296" t="s">
        <v>79</v>
      </c>
      <c r="D383" s="297"/>
      <c r="E383" s="181">
        <v>11</v>
      </c>
      <c r="F383" s="182"/>
      <c r="G383" s="183"/>
      <c r="M383" s="179">
        <v>11</v>
      </c>
      <c r="O383" s="170"/>
    </row>
    <row r="384" spans="1:104">
      <c r="A384" s="171">
        <v>84</v>
      </c>
      <c r="B384" s="172" t="s">
        <v>426</v>
      </c>
      <c r="C384" s="173" t="s">
        <v>427</v>
      </c>
      <c r="D384" s="174" t="s">
        <v>400</v>
      </c>
      <c r="E384" s="175">
        <v>0.35489999999999999</v>
      </c>
      <c r="F384" s="175">
        <v>0</v>
      </c>
      <c r="G384" s="176">
        <f>E384*F384</f>
        <v>0</v>
      </c>
      <c r="O384" s="170">
        <v>2</v>
      </c>
      <c r="AA384" s="146">
        <v>3</v>
      </c>
      <c r="AB384" s="146">
        <v>7</v>
      </c>
      <c r="AC384" s="146">
        <v>60515001</v>
      </c>
      <c r="AZ384" s="146">
        <v>2</v>
      </c>
      <c r="BA384" s="146">
        <f>IF(AZ384=1,G384,0)</f>
        <v>0</v>
      </c>
      <c r="BB384" s="146">
        <f>IF(AZ384=2,G384,0)</f>
        <v>0</v>
      </c>
      <c r="BC384" s="146">
        <f>IF(AZ384=3,G384,0)</f>
        <v>0</v>
      </c>
      <c r="BD384" s="146">
        <f>IF(AZ384=4,G384,0)</f>
        <v>0</v>
      </c>
      <c r="BE384" s="146">
        <f>IF(AZ384=5,G384,0)</f>
        <v>0</v>
      </c>
      <c r="CA384" s="170">
        <v>3</v>
      </c>
      <c r="CB384" s="170">
        <v>7</v>
      </c>
      <c r="CZ384" s="146">
        <v>0.55000000000000004</v>
      </c>
    </row>
    <row r="385" spans="1:104">
      <c r="A385" s="177"/>
      <c r="B385" s="180"/>
      <c r="C385" s="301" t="s">
        <v>238</v>
      </c>
      <c r="D385" s="297"/>
      <c r="E385" s="204">
        <v>0</v>
      </c>
      <c r="F385" s="182"/>
      <c r="G385" s="183"/>
      <c r="M385" s="179" t="s">
        <v>238</v>
      </c>
      <c r="O385" s="170"/>
    </row>
    <row r="386" spans="1:104">
      <c r="A386" s="177"/>
      <c r="B386" s="180"/>
      <c r="C386" s="301" t="s">
        <v>402</v>
      </c>
      <c r="D386" s="297"/>
      <c r="E386" s="204">
        <v>0.1434</v>
      </c>
      <c r="F386" s="182"/>
      <c r="G386" s="183"/>
      <c r="M386" s="179" t="s">
        <v>402</v>
      </c>
      <c r="O386" s="170"/>
    </row>
    <row r="387" spans="1:104">
      <c r="A387" s="177"/>
      <c r="B387" s="180"/>
      <c r="C387" s="301" t="s">
        <v>403</v>
      </c>
      <c r="D387" s="297"/>
      <c r="E387" s="204">
        <v>0.1792</v>
      </c>
      <c r="F387" s="182"/>
      <c r="G387" s="183"/>
      <c r="M387" s="179" t="s">
        <v>403</v>
      </c>
      <c r="O387" s="170"/>
    </row>
    <row r="388" spans="1:104">
      <c r="A388" s="177"/>
      <c r="B388" s="180"/>
      <c r="C388" s="301" t="s">
        <v>240</v>
      </c>
      <c r="D388" s="297"/>
      <c r="E388" s="204">
        <v>0.3226</v>
      </c>
      <c r="F388" s="182"/>
      <c r="G388" s="183"/>
      <c r="M388" s="179" t="s">
        <v>240</v>
      </c>
      <c r="O388" s="170"/>
    </row>
    <row r="389" spans="1:104">
      <c r="A389" s="177"/>
      <c r="B389" s="180"/>
      <c r="C389" s="296" t="s">
        <v>404</v>
      </c>
      <c r="D389" s="297"/>
      <c r="E389" s="181">
        <v>0.35489999999999999</v>
      </c>
      <c r="F389" s="182"/>
      <c r="G389" s="183"/>
      <c r="M389" s="179" t="s">
        <v>404</v>
      </c>
      <c r="O389" s="170"/>
    </row>
    <row r="390" spans="1:104">
      <c r="A390" s="171">
        <v>85</v>
      </c>
      <c r="B390" s="172" t="s">
        <v>428</v>
      </c>
      <c r="C390" s="173" t="s">
        <v>429</v>
      </c>
      <c r="D390" s="174" t="s">
        <v>400</v>
      </c>
      <c r="E390" s="175">
        <v>2.0223</v>
      </c>
      <c r="F390" s="175">
        <v>0</v>
      </c>
      <c r="G390" s="176">
        <f>E390*F390</f>
        <v>0</v>
      </c>
      <c r="O390" s="170">
        <v>2</v>
      </c>
      <c r="AA390" s="146">
        <v>3</v>
      </c>
      <c r="AB390" s="146">
        <v>7</v>
      </c>
      <c r="AC390" s="146">
        <v>60515002</v>
      </c>
      <c r="AZ390" s="146">
        <v>2</v>
      </c>
      <c r="BA390" s="146">
        <f>IF(AZ390=1,G390,0)</f>
        <v>0</v>
      </c>
      <c r="BB390" s="146">
        <f>IF(AZ390=2,G390,0)</f>
        <v>0</v>
      </c>
      <c r="BC390" s="146">
        <f>IF(AZ390=3,G390,0)</f>
        <v>0</v>
      </c>
      <c r="BD390" s="146">
        <f>IF(AZ390=4,G390,0)</f>
        <v>0</v>
      </c>
      <c r="BE390" s="146">
        <f>IF(AZ390=5,G390,0)</f>
        <v>0</v>
      </c>
      <c r="CA390" s="170">
        <v>3</v>
      </c>
      <c r="CB390" s="170">
        <v>7</v>
      </c>
      <c r="CZ390" s="146">
        <v>0.55000000000000004</v>
      </c>
    </row>
    <row r="391" spans="1:104">
      <c r="A391" s="177"/>
      <c r="B391" s="180"/>
      <c r="C391" s="296" t="s">
        <v>430</v>
      </c>
      <c r="D391" s="297"/>
      <c r="E391" s="181">
        <v>2.0223</v>
      </c>
      <c r="F391" s="182"/>
      <c r="G391" s="183"/>
      <c r="M391" s="179" t="s">
        <v>430</v>
      </c>
      <c r="O391" s="170"/>
    </row>
    <row r="392" spans="1:104">
      <c r="A392" s="171">
        <v>86</v>
      </c>
      <c r="B392" s="172" t="s">
        <v>431</v>
      </c>
      <c r="C392" s="173" t="s">
        <v>432</v>
      </c>
      <c r="D392" s="174" t="s">
        <v>61</v>
      </c>
      <c r="E392" s="175">
        <v>0</v>
      </c>
      <c r="F392" s="175">
        <v>0</v>
      </c>
      <c r="G392" s="176">
        <f>E392*F392</f>
        <v>0</v>
      </c>
      <c r="O392" s="170">
        <v>2</v>
      </c>
      <c r="AA392" s="146">
        <v>7</v>
      </c>
      <c r="AB392" s="146">
        <v>1002</v>
      </c>
      <c r="AC392" s="146">
        <v>5</v>
      </c>
      <c r="AZ392" s="146">
        <v>2</v>
      </c>
      <c r="BA392" s="146">
        <f>IF(AZ392=1,G392,0)</f>
        <v>0</v>
      </c>
      <c r="BB392" s="146">
        <f>IF(AZ392=2,G392,0)</f>
        <v>0</v>
      </c>
      <c r="BC392" s="146">
        <f>IF(AZ392=3,G392,0)</f>
        <v>0</v>
      </c>
      <c r="BD392" s="146">
        <f>IF(AZ392=4,G392,0)</f>
        <v>0</v>
      </c>
      <c r="BE392" s="146">
        <f>IF(AZ392=5,G392,0)</f>
        <v>0</v>
      </c>
      <c r="CA392" s="170">
        <v>7</v>
      </c>
      <c r="CB392" s="170">
        <v>1002</v>
      </c>
      <c r="CZ392" s="146">
        <v>0</v>
      </c>
    </row>
    <row r="393" spans="1:104">
      <c r="A393" s="184"/>
      <c r="B393" s="185" t="s">
        <v>74</v>
      </c>
      <c r="C393" s="186" t="str">
        <f>CONCATENATE(B352," ",C352)</f>
        <v>762 Konstrukce tesařské</v>
      </c>
      <c r="D393" s="187"/>
      <c r="E393" s="188"/>
      <c r="F393" s="189"/>
      <c r="G393" s="190">
        <f>SUM(G352:G392)</f>
        <v>0</v>
      </c>
      <c r="O393" s="170">
        <v>4</v>
      </c>
      <c r="BA393" s="191">
        <f>SUM(BA352:BA392)</f>
        <v>0</v>
      </c>
      <c r="BB393" s="191">
        <f>SUM(BB352:BB392)</f>
        <v>0</v>
      </c>
      <c r="BC393" s="191">
        <f>SUM(BC352:BC392)</f>
        <v>0</v>
      </c>
      <c r="BD393" s="191">
        <f>SUM(BD352:BD392)</f>
        <v>0</v>
      </c>
      <c r="BE393" s="191">
        <f>SUM(BE352:BE392)</f>
        <v>0</v>
      </c>
    </row>
    <row r="394" spans="1:104">
      <c r="A394" s="163" t="s">
        <v>73</v>
      </c>
      <c r="B394" s="164" t="s">
        <v>433</v>
      </c>
      <c r="C394" s="165" t="s">
        <v>434</v>
      </c>
      <c r="D394" s="166"/>
      <c r="E394" s="167"/>
      <c r="F394" s="167"/>
      <c r="G394" s="168"/>
      <c r="H394" s="169"/>
      <c r="I394" s="169"/>
      <c r="O394" s="170">
        <v>1</v>
      </c>
    </row>
    <row r="395" spans="1:104">
      <c r="A395" s="171">
        <v>87</v>
      </c>
      <c r="B395" s="172" t="s">
        <v>435</v>
      </c>
      <c r="C395" s="173" t="s">
        <v>436</v>
      </c>
      <c r="D395" s="174" t="s">
        <v>104</v>
      </c>
      <c r="E395" s="175">
        <v>6.5</v>
      </c>
      <c r="F395" s="175">
        <v>0</v>
      </c>
      <c r="G395" s="176">
        <f>E395*F395</f>
        <v>0</v>
      </c>
      <c r="O395" s="170">
        <v>2</v>
      </c>
      <c r="AA395" s="146">
        <v>1</v>
      </c>
      <c r="AB395" s="146">
        <v>7</v>
      </c>
      <c r="AC395" s="146">
        <v>7</v>
      </c>
      <c r="AZ395" s="146">
        <v>2</v>
      </c>
      <c r="BA395" s="146">
        <f>IF(AZ395=1,G395,0)</f>
        <v>0</v>
      </c>
      <c r="BB395" s="146">
        <f>IF(AZ395=2,G395,0)</f>
        <v>0</v>
      </c>
      <c r="BC395" s="146">
        <f>IF(AZ395=3,G395,0)</f>
        <v>0</v>
      </c>
      <c r="BD395" s="146">
        <f>IF(AZ395=4,G395,0)</f>
        <v>0</v>
      </c>
      <c r="BE395" s="146">
        <f>IF(AZ395=5,G395,0)</f>
        <v>0</v>
      </c>
      <c r="CA395" s="170">
        <v>1</v>
      </c>
      <c r="CB395" s="170">
        <v>7</v>
      </c>
      <c r="CZ395" s="146">
        <v>3.2799999999999999E-3</v>
      </c>
    </row>
    <row r="396" spans="1:104">
      <c r="A396" s="177"/>
      <c r="B396" s="180"/>
      <c r="C396" s="296" t="s">
        <v>437</v>
      </c>
      <c r="D396" s="297"/>
      <c r="E396" s="181">
        <v>6.5</v>
      </c>
      <c r="F396" s="182"/>
      <c r="G396" s="183"/>
      <c r="M396" s="179" t="s">
        <v>437</v>
      </c>
      <c r="O396" s="170"/>
    </row>
    <row r="397" spans="1:104" ht="20.399999999999999">
      <c r="A397" s="171">
        <v>88</v>
      </c>
      <c r="B397" s="172" t="s">
        <v>438</v>
      </c>
      <c r="C397" s="173" t="s">
        <v>439</v>
      </c>
      <c r="D397" s="174" t="s">
        <v>121</v>
      </c>
      <c r="E397" s="175">
        <v>52</v>
      </c>
      <c r="F397" s="175">
        <v>0</v>
      </c>
      <c r="G397" s="176">
        <f>E397*F397</f>
        <v>0</v>
      </c>
      <c r="O397" s="170">
        <v>2</v>
      </c>
      <c r="AA397" s="146">
        <v>1</v>
      </c>
      <c r="AB397" s="146">
        <v>7</v>
      </c>
      <c r="AC397" s="146">
        <v>7</v>
      </c>
      <c r="AZ397" s="146">
        <v>2</v>
      </c>
      <c r="BA397" s="146">
        <f>IF(AZ397=1,G397,0)</f>
        <v>0</v>
      </c>
      <c r="BB397" s="146">
        <f>IF(AZ397=2,G397,0)</f>
        <v>0</v>
      </c>
      <c r="BC397" s="146">
        <f>IF(AZ397=3,G397,0)</f>
        <v>0</v>
      </c>
      <c r="BD397" s="146">
        <f>IF(AZ397=4,G397,0)</f>
        <v>0</v>
      </c>
      <c r="BE397" s="146">
        <f>IF(AZ397=5,G397,0)</f>
        <v>0</v>
      </c>
      <c r="CA397" s="170">
        <v>1</v>
      </c>
      <c r="CB397" s="170">
        <v>7</v>
      </c>
      <c r="CZ397" s="146">
        <v>0</v>
      </c>
    </row>
    <row r="398" spans="1:104">
      <c r="A398" s="177"/>
      <c r="B398" s="180"/>
      <c r="C398" s="296" t="s">
        <v>440</v>
      </c>
      <c r="D398" s="297"/>
      <c r="E398" s="181">
        <v>52</v>
      </c>
      <c r="F398" s="182"/>
      <c r="G398" s="183"/>
      <c r="M398" s="179" t="s">
        <v>440</v>
      </c>
      <c r="O398" s="170"/>
    </row>
    <row r="399" spans="1:104">
      <c r="A399" s="171">
        <v>89</v>
      </c>
      <c r="B399" s="172" t="s">
        <v>441</v>
      </c>
      <c r="C399" s="173" t="s">
        <v>442</v>
      </c>
      <c r="D399" s="174" t="s">
        <v>104</v>
      </c>
      <c r="E399" s="175">
        <v>6.5</v>
      </c>
      <c r="F399" s="175">
        <v>0</v>
      </c>
      <c r="G399" s="176">
        <f>E399*F399</f>
        <v>0</v>
      </c>
      <c r="O399" s="170">
        <v>2</v>
      </c>
      <c r="AA399" s="146">
        <v>1</v>
      </c>
      <c r="AB399" s="146">
        <v>7</v>
      </c>
      <c r="AC399" s="146">
        <v>7</v>
      </c>
      <c r="AZ399" s="146">
        <v>2</v>
      </c>
      <c r="BA399" s="146">
        <f>IF(AZ399=1,G399,0)</f>
        <v>0</v>
      </c>
      <c r="BB399" s="146">
        <f>IF(AZ399=2,G399,0)</f>
        <v>0</v>
      </c>
      <c r="BC399" s="146">
        <f>IF(AZ399=3,G399,0)</f>
        <v>0</v>
      </c>
      <c r="BD399" s="146">
        <f>IF(AZ399=4,G399,0)</f>
        <v>0</v>
      </c>
      <c r="BE399" s="146">
        <f>IF(AZ399=5,G399,0)</f>
        <v>0</v>
      </c>
      <c r="CA399" s="170">
        <v>1</v>
      </c>
      <c r="CB399" s="170">
        <v>7</v>
      </c>
      <c r="CZ399" s="146">
        <v>0</v>
      </c>
    </row>
    <row r="400" spans="1:104">
      <c r="A400" s="171">
        <v>90</v>
      </c>
      <c r="B400" s="172" t="s">
        <v>443</v>
      </c>
      <c r="C400" s="173" t="s">
        <v>444</v>
      </c>
      <c r="D400" s="174" t="s">
        <v>104</v>
      </c>
      <c r="E400" s="175">
        <v>15.45</v>
      </c>
      <c r="F400" s="175">
        <v>0</v>
      </c>
      <c r="G400" s="176">
        <f>E400*F400</f>
        <v>0</v>
      </c>
      <c r="O400" s="170">
        <v>2</v>
      </c>
      <c r="AA400" s="146">
        <v>1</v>
      </c>
      <c r="AB400" s="146">
        <v>7</v>
      </c>
      <c r="AC400" s="146">
        <v>7</v>
      </c>
      <c r="AZ400" s="146">
        <v>2</v>
      </c>
      <c r="BA400" s="146">
        <f>IF(AZ400=1,G400,0)</f>
        <v>0</v>
      </c>
      <c r="BB400" s="146">
        <f>IF(AZ400=2,G400,0)</f>
        <v>0</v>
      </c>
      <c r="BC400" s="146">
        <f>IF(AZ400=3,G400,0)</f>
        <v>0</v>
      </c>
      <c r="BD400" s="146">
        <f>IF(AZ400=4,G400,0)</f>
        <v>0</v>
      </c>
      <c r="BE400" s="146">
        <f>IF(AZ400=5,G400,0)</f>
        <v>0</v>
      </c>
      <c r="CA400" s="170">
        <v>1</v>
      </c>
      <c r="CB400" s="170">
        <v>7</v>
      </c>
      <c r="CZ400" s="146">
        <v>0</v>
      </c>
    </row>
    <row r="401" spans="1:104">
      <c r="A401" s="177"/>
      <c r="B401" s="180"/>
      <c r="C401" s="296" t="s">
        <v>289</v>
      </c>
      <c r="D401" s="297"/>
      <c r="E401" s="181">
        <v>6.8</v>
      </c>
      <c r="F401" s="182"/>
      <c r="G401" s="183"/>
      <c r="M401" s="179" t="s">
        <v>289</v>
      </c>
      <c r="O401" s="170"/>
    </row>
    <row r="402" spans="1:104">
      <c r="A402" s="177"/>
      <c r="B402" s="180"/>
      <c r="C402" s="296" t="s">
        <v>290</v>
      </c>
      <c r="D402" s="297"/>
      <c r="E402" s="181">
        <v>6.8</v>
      </c>
      <c r="F402" s="182"/>
      <c r="G402" s="183"/>
      <c r="M402" s="179" t="s">
        <v>290</v>
      </c>
      <c r="O402" s="170"/>
    </row>
    <row r="403" spans="1:104">
      <c r="A403" s="177"/>
      <c r="B403" s="180"/>
      <c r="C403" s="296" t="s">
        <v>291</v>
      </c>
      <c r="D403" s="297"/>
      <c r="E403" s="181">
        <v>1</v>
      </c>
      <c r="F403" s="182"/>
      <c r="G403" s="183"/>
      <c r="M403" s="179" t="s">
        <v>291</v>
      </c>
      <c r="O403" s="170"/>
    </row>
    <row r="404" spans="1:104">
      <c r="A404" s="177"/>
      <c r="B404" s="180"/>
      <c r="C404" s="296" t="s">
        <v>292</v>
      </c>
      <c r="D404" s="297"/>
      <c r="E404" s="181">
        <v>0.85</v>
      </c>
      <c r="F404" s="182"/>
      <c r="G404" s="183"/>
      <c r="M404" s="179" t="s">
        <v>292</v>
      </c>
      <c r="O404" s="170"/>
    </row>
    <row r="405" spans="1:104">
      <c r="A405" s="171">
        <v>91</v>
      </c>
      <c r="B405" s="172" t="s">
        <v>445</v>
      </c>
      <c r="C405" s="173" t="s">
        <v>446</v>
      </c>
      <c r="D405" s="174" t="s">
        <v>104</v>
      </c>
      <c r="E405" s="175">
        <v>6.5</v>
      </c>
      <c r="F405" s="175">
        <v>0</v>
      </c>
      <c r="G405" s="176">
        <f>E405*F405</f>
        <v>0</v>
      </c>
      <c r="O405" s="170">
        <v>2</v>
      </c>
      <c r="AA405" s="146">
        <v>1</v>
      </c>
      <c r="AB405" s="146">
        <v>7</v>
      </c>
      <c r="AC405" s="146">
        <v>7</v>
      </c>
      <c r="AZ405" s="146">
        <v>2</v>
      </c>
      <c r="BA405" s="146">
        <f>IF(AZ405=1,G405,0)</f>
        <v>0</v>
      </c>
      <c r="BB405" s="146">
        <f>IF(AZ405=2,G405,0)</f>
        <v>0</v>
      </c>
      <c r="BC405" s="146">
        <f>IF(AZ405=3,G405,0)</f>
        <v>0</v>
      </c>
      <c r="BD405" s="146">
        <f>IF(AZ405=4,G405,0)</f>
        <v>0</v>
      </c>
      <c r="BE405" s="146">
        <f>IF(AZ405=5,G405,0)</f>
        <v>0</v>
      </c>
      <c r="CA405" s="170">
        <v>1</v>
      </c>
      <c r="CB405" s="170">
        <v>7</v>
      </c>
      <c r="CZ405" s="146">
        <v>0</v>
      </c>
    </row>
    <row r="406" spans="1:104" ht="20.399999999999999">
      <c r="A406" s="171">
        <v>92</v>
      </c>
      <c r="B406" s="172" t="s">
        <v>447</v>
      </c>
      <c r="C406" s="173" t="s">
        <v>448</v>
      </c>
      <c r="D406" s="174" t="s">
        <v>104</v>
      </c>
      <c r="E406" s="175">
        <v>6.5</v>
      </c>
      <c r="F406" s="175">
        <v>0</v>
      </c>
      <c r="G406" s="176">
        <f>E406*F406</f>
        <v>0</v>
      </c>
      <c r="O406" s="170">
        <v>2</v>
      </c>
      <c r="AA406" s="146">
        <v>1</v>
      </c>
      <c r="AB406" s="146">
        <v>7</v>
      </c>
      <c r="AC406" s="146">
        <v>7</v>
      </c>
      <c r="AZ406" s="146">
        <v>2</v>
      </c>
      <c r="BA406" s="146">
        <f>IF(AZ406=1,G406,0)</f>
        <v>0</v>
      </c>
      <c r="BB406" s="146">
        <f>IF(AZ406=2,G406,0)</f>
        <v>0</v>
      </c>
      <c r="BC406" s="146">
        <f>IF(AZ406=3,G406,0)</f>
        <v>0</v>
      </c>
      <c r="BD406" s="146">
        <f>IF(AZ406=4,G406,0)</f>
        <v>0</v>
      </c>
      <c r="BE406" s="146">
        <f>IF(AZ406=5,G406,0)</f>
        <v>0</v>
      </c>
      <c r="CA406" s="170">
        <v>1</v>
      </c>
      <c r="CB406" s="170">
        <v>7</v>
      </c>
      <c r="CZ406" s="146">
        <v>6.79E-3</v>
      </c>
    </row>
    <row r="407" spans="1:104">
      <c r="A407" s="177"/>
      <c r="B407" s="180"/>
      <c r="C407" s="296" t="s">
        <v>449</v>
      </c>
      <c r="D407" s="297"/>
      <c r="E407" s="181">
        <v>6.5</v>
      </c>
      <c r="F407" s="182"/>
      <c r="G407" s="183"/>
      <c r="M407" s="179" t="s">
        <v>449</v>
      </c>
      <c r="O407" s="170"/>
    </row>
    <row r="408" spans="1:104">
      <c r="A408" s="171">
        <v>93</v>
      </c>
      <c r="B408" s="172" t="s">
        <v>450</v>
      </c>
      <c r="C408" s="173" t="s">
        <v>451</v>
      </c>
      <c r="D408" s="174" t="s">
        <v>104</v>
      </c>
      <c r="E408" s="175">
        <v>34.799999999999997</v>
      </c>
      <c r="F408" s="175">
        <v>0</v>
      </c>
      <c r="G408" s="176">
        <f>E408*F408</f>
        <v>0</v>
      </c>
      <c r="O408" s="170">
        <v>2</v>
      </c>
      <c r="AA408" s="146">
        <v>1</v>
      </c>
      <c r="AB408" s="146">
        <v>7</v>
      </c>
      <c r="AC408" s="146">
        <v>7</v>
      </c>
      <c r="AZ408" s="146">
        <v>2</v>
      </c>
      <c r="BA408" s="146">
        <f>IF(AZ408=1,G408,0)</f>
        <v>0</v>
      </c>
      <c r="BB408" s="146">
        <f>IF(AZ408=2,G408,0)</f>
        <v>0</v>
      </c>
      <c r="BC408" s="146">
        <f>IF(AZ408=3,G408,0)</f>
        <v>0</v>
      </c>
      <c r="BD408" s="146">
        <f>IF(AZ408=4,G408,0)</f>
        <v>0</v>
      </c>
      <c r="BE408" s="146">
        <f>IF(AZ408=5,G408,0)</f>
        <v>0</v>
      </c>
      <c r="CA408" s="170">
        <v>1</v>
      </c>
      <c r="CB408" s="170">
        <v>7</v>
      </c>
      <c r="CZ408" s="146">
        <v>0</v>
      </c>
    </row>
    <row r="409" spans="1:104" ht="20.399999999999999">
      <c r="A409" s="171">
        <v>94</v>
      </c>
      <c r="B409" s="172" t="s">
        <v>452</v>
      </c>
      <c r="C409" s="173" t="s">
        <v>453</v>
      </c>
      <c r="D409" s="174" t="s">
        <v>104</v>
      </c>
      <c r="E409" s="175">
        <v>17.05</v>
      </c>
      <c r="F409" s="175">
        <v>0</v>
      </c>
      <c r="G409" s="176">
        <f>E409*F409</f>
        <v>0</v>
      </c>
      <c r="O409" s="170">
        <v>2</v>
      </c>
      <c r="AA409" s="146">
        <v>1</v>
      </c>
      <c r="AB409" s="146">
        <v>7</v>
      </c>
      <c r="AC409" s="146">
        <v>7</v>
      </c>
      <c r="AZ409" s="146">
        <v>2</v>
      </c>
      <c r="BA409" s="146">
        <f>IF(AZ409=1,G409,0)</f>
        <v>0</v>
      </c>
      <c r="BB409" s="146">
        <f>IF(AZ409=2,G409,0)</f>
        <v>0</v>
      </c>
      <c r="BC409" s="146">
        <f>IF(AZ409=3,G409,0)</f>
        <v>0</v>
      </c>
      <c r="BD409" s="146">
        <f>IF(AZ409=4,G409,0)</f>
        <v>0</v>
      </c>
      <c r="BE409" s="146">
        <f>IF(AZ409=5,G409,0)</f>
        <v>0</v>
      </c>
      <c r="CA409" s="170">
        <v>1</v>
      </c>
      <c r="CB409" s="170">
        <v>7</v>
      </c>
      <c r="CZ409" s="146">
        <v>2.0799999999999998E-3</v>
      </c>
    </row>
    <row r="410" spans="1:104">
      <c r="A410" s="177"/>
      <c r="B410" s="180"/>
      <c r="C410" s="296" t="s">
        <v>454</v>
      </c>
      <c r="D410" s="297"/>
      <c r="E410" s="181">
        <v>14.45</v>
      </c>
      <c r="F410" s="182"/>
      <c r="G410" s="183"/>
      <c r="M410" s="179" t="s">
        <v>454</v>
      </c>
      <c r="O410" s="170"/>
    </row>
    <row r="411" spans="1:104">
      <c r="A411" s="177"/>
      <c r="B411" s="180"/>
      <c r="C411" s="296" t="s">
        <v>455</v>
      </c>
      <c r="D411" s="297"/>
      <c r="E411" s="181">
        <v>1</v>
      </c>
      <c r="F411" s="182"/>
      <c r="G411" s="183"/>
      <c r="M411" s="179">
        <v>1</v>
      </c>
      <c r="O411" s="170"/>
    </row>
    <row r="412" spans="1:104">
      <c r="A412" s="177"/>
      <c r="B412" s="180"/>
      <c r="C412" s="296" t="s">
        <v>456</v>
      </c>
      <c r="D412" s="297"/>
      <c r="E412" s="181">
        <v>0.8</v>
      </c>
      <c r="F412" s="182"/>
      <c r="G412" s="183"/>
      <c r="M412" s="179" t="s">
        <v>456</v>
      </c>
      <c r="O412" s="170"/>
    </row>
    <row r="413" spans="1:104">
      <c r="A413" s="177"/>
      <c r="B413" s="180"/>
      <c r="C413" s="296" t="s">
        <v>457</v>
      </c>
      <c r="D413" s="297"/>
      <c r="E413" s="181">
        <v>0.8</v>
      </c>
      <c r="F413" s="182"/>
      <c r="G413" s="183"/>
      <c r="M413" s="179" t="s">
        <v>457</v>
      </c>
      <c r="O413" s="170"/>
    </row>
    <row r="414" spans="1:104" ht="20.399999999999999">
      <c r="A414" s="171">
        <v>95</v>
      </c>
      <c r="B414" s="172" t="s">
        <v>458</v>
      </c>
      <c r="C414" s="173" t="s">
        <v>459</v>
      </c>
      <c r="D414" s="174" t="s">
        <v>104</v>
      </c>
      <c r="E414" s="175">
        <v>19.36</v>
      </c>
      <c r="F414" s="175">
        <v>0</v>
      </c>
      <c r="G414" s="176">
        <f>E414*F414</f>
        <v>0</v>
      </c>
      <c r="O414" s="170">
        <v>2</v>
      </c>
      <c r="AA414" s="146">
        <v>1</v>
      </c>
      <c r="AB414" s="146">
        <v>7</v>
      </c>
      <c r="AC414" s="146">
        <v>7</v>
      </c>
      <c r="AZ414" s="146">
        <v>2</v>
      </c>
      <c r="BA414" s="146">
        <f>IF(AZ414=1,G414,0)</f>
        <v>0</v>
      </c>
      <c r="BB414" s="146">
        <f>IF(AZ414=2,G414,0)</f>
        <v>0</v>
      </c>
      <c r="BC414" s="146">
        <f>IF(AZ414=3,G414,0)</f>
        <v>0</v>
      </c>
      <c r="BD414" s="146">
        <f>IF(AZ414=4,G414,0)</f>
        <v>0</v>
      </c>
      <c r="BE414" s="146">
        <f>IF(AZ414=5,G414,0)</f>
        <v>0</v>
      </c>
      <c r="CA414" s="170">
        <v>1</v>
      </c>
      <c r="CB414" s="170">
        <v>7</v>
      </c>
      <c r="CZ414" s="146">
        <v>3.1700000000000001E-3</v>
      </c>
    </row>
    <row r="415" spans="1:104">
      <c r="A415" s="177"/>
      <c r="B415" s="180"/>
      <c r="C415" s="296" t="s">
        <v>460</v>
      </c>
      <c r="D415" s="297"/>
      <c r="E415" s="181">
        <v>17.399999999999999</v>
      </c>
      <c r="F415" s="182"/>
      <c r="G415" s="183"/>
      <c r="M415" s="179" t="s">
        <v>460</v>
      </c>
      <c r="O415" s="170"/>
    </row>
    <row r="416" spans="1:104">
      <c r="A416" s="177"/>
      <c r="B416" s="180"/>
      <c r="C416" s="296" t="s">
        <v>461</v>
      </c>
      <c r="D416" s="297"/>
      <c r="E416" s="181">
        <v>0.86</v>
      </c>
      <c r="F416" s="182"/>
      <c r="G416" s="183"/>
      <c r="M416" s="179" t="s">
        <v>461</v>
      </c>
      <c r="O416" s="170"/>
    </row>
    <row r="417" spans="1:104">
      <c r="A417" s="177"/>
      <c r="B417" s="180"/>
      <c r="C417" s="296" t="s">
        <v>462</v>
      </c>
      <c r="D417" s="297"/>
      <c r="E417" s="181">
        <v>1.1000000000000001</v>
      </c>
      <c r="F417" s="182"/>
      <c r="G417" s="183"/>
      <c r="M417" s="179" t="s">
        <v>462</v>
      </c>
      <c r="O417" s="170"/>
    </row>
    <row r="418" spans="1:104">
      <c r="A418" s="171">
        <v>96</v>
      </c>
      <c r="B418" s="172" t="s">
        <v>463</v>
      </c>
      <c r="C418" s="173" t="s">
        <v>464</v>
      </c>
      <c r="D418" s="174" t="s">
        <v>104</v>
      </c>
      <c r="E418" s="175">
        <v>28</v>
      </c>
      <c r="F418" s="175">
        <v>0</v>
      </c>
      <c r="G418" s="176">
        <f>E418*F418</f>
        <v>0</v>
      </c>
      <c r="O418" s="170">
        <v>2</v>
      </c>
      <c r="AA418" s="146">
        <v>1</v>
      </c>
      <c r="AB418" s="146">
        <v>7</v>
      </c>
      <c r="AC418" s="146">
        <v>7</v>
      </c>
      <c r="AZ418" s="146">
        <v>2</v>
      </c>
      <c r="BA418" s="146">
        <f>IF(AZ418=1,G418,0)</f>
        <v>0</v>
      </c>
      <c r="BB418" s="146">
        <f>IF(AZ418=2,G418,0)</f>
        <v>0</v>
      </c>
      <c r="BC418" s="146">
        <f>IF(AZ418=3,G418,0)</f>
        <v>0</v>
      </c>
      <c r="BD418" s="146">
        <f>IF(AZ418=4,G418,0)</f>
        <v>0</v>
      </c>
      <c r="BE418" s="146">
        <f>IF(AZ418=5,G418,0)</f>
        <v>0</v>
      </c>
      <c r="CA418" s="170">
        <v>1</v>
      </c>
      <c r="CB418" s="170">
        <v>7</v>
      </c>
      <c r="CZ418" s="146">
        <v>3.96E-3</v>
      </c>
    </row>
    <row r="419" spans="1:104">
      <c r="A419" s="177"/>
      <c r="B419" s="180"/>
      <c r="C419" s="296" t="s">
        <v>465</v>
      </c>
      <c r="D419" s="297"/>
      <c r="E419" s="181">
        <v>28</v>
      </c>
      <c r="F419" s="182"/>
      <c r="G419" s="183"/>
      <c r="M419" s="179" t="s">
        <v>465</v>
      </c>
      <c r="O419" s="170"/>
    </row>
    <row r="420" spans="1:104">
      <c r="A420" s="171">
        <v>97</v>
      </c>
      <c r="B420" s="172" t="s">
        <v>466</v>
      </c>
      <c r="C420" s="173" t="s">
        <v>467</v>
      </c>
      <c r="D420" s="174" t="s">
        <v>104</v>
      </c>
      <c r="E420" s="175">
        <v>6.5</v>
      </c>
      <c r="F420" s="175">
        <v>0</v>
      </c>
      <c r="G420" s="176">
        <f>E420*F420</f>
        <v>0</v>
      </c>
      <c r="O420" s="170">
        <v>2</v>
      </c>
      <c r="AA420" s="146">
        <v>1</v>
      </c>
      <c r="AB420" s="146">
        <v>7</v>
      </c>
      <c r="AC420" s="146">
        <v>7</v>
      </c>
      <c r="AZ420" s="146">
        <v>2</v>
      </c>
      <c r="BA420" s="146">
        <f>IF(AZ420=1,G420,0)</f>
        <v>0</v>
      </c>
      <c r="BB420" s="146">
        <f>IF(AZ420=2,G420,0)</f>
        <v>0</v>
      </c>
      <c r="BC420" s="146">
        <f>IF(AZ420=3,G420,0)</f>
        <v>0</v>
      </c>
      <c r="BD420" s="146">
        <f>IF(AZ420=4,G420,0)</f>
        <v>0</v>
      </c>
      <c r="BE420" s="146">
        <f>IF(AZ420=5,G420,0)</f>
        <v>0</v>
      </c>
      <c r="CA420" s="170">
        <v>1</v>
      </c>
      <c r="CB420" s="170">
        <v>7</v>
      </c>
      <c r="CZ420" s="146">
        <v>9.2999999999999992E-3</v>
      </c>
    </row>
    <row r="421" spans="1:104">
      <c r="A421" s="177"/>
      <c r="B421" s="180"/>
      <c r="C421" s="296" t="s">
        <v>468</v>
      </c>
      <c r="D421" s="297"/>
      <c r="E421" s="181">
        <v>6.5</v>
      </c>
      <c r="F421" s="182"/>
      <c r="G421" s="183"/>
      <c r="M421" s="179" t="s">
        <v>468</v>
      </c>
      <c r="O421" s="170"/>
    </row>
    <row r="422" spans="1:104">
      <c r="A422" s="171">
        <v>98</v>
      </c>
      <c r="B422" s="172" t="s">
        <v>469</v>
      </c>
      <c r="C422" s="173" t="s">
        <v>470</v>
      </c>
      <c r="D422" s="174" t="s">
        <v>121</v>
      </c>
      <c r="E422" s="175">
        <v>35.880000000000003</v>
      </c>
      <c r="F422" s="175">
        <v>0</v>
      </c>
      <c r="G422" s="176">
        <f>E422*F422</f>
        <v>0</v>
      </c>
      <c r="O422" s="170">
        <v>2</v>
      </c>
      <c r="AA422" s="146">
        <v>1</v>
      </c>
      <c r="AB422" s="146">
        <v>7</v>
      </c>
      <c r="AC422" s="146">
        <v>7</v>
      </c>
      <c r="AZ422" s="146">
        <v>2</v>
      </c>
      <c r="BA422" s="146">
        <f>IF(AZ422=1,G422,0)</f>
        <v>0</v>
      </c>
      <c r="BB422" s="146">
        <f>IF(AZ422=2,G422,0)</f>
        <v>0</v>
      </c>
      <c r="BC422" s="146">
        <f>IF(AZ422=3,G422,0)</f>
        <v>0</v>
      </c>
      <c r="BD422" s="146">
        <f>IF(AZ422=4,G422,0)</f>
        <v>0</v>
      </c>
      <c r="BE422" s="146">
        <f>IF(AZ422=5,G422,0)</f>
        <v>0</v>
      </c>
      <c r="CA422" s="170">
        <v>1</v>
      </c>
      <c r="CB422" s="170">
        <v>7</v>
      </c>
      <c r="CZ422" s="146">
        <v>3.0500000000000002E-3</v>
      </c>
    </row>
    <row r="423" spans="1:104">
      <c r="A423" s="177"/>
      <c r="B423" s="180"/>
      <c r="C423" s="296" t="s">
        <v>471</v>
      </c>
      <c r="D423" s="297"/>
      <c r="E423" s="181">
        <v>21.58</v>
      </c>
      <c r="F423" s="182"/>
      <c r="G423" s="183"/>
      <c r="M423" s="179" t="s">
        <v>471</v>
      </c>
      <c r="O423" s="170"/>
    </row>
    <row r="424" spans="1:104">
      <c r="A424" s="177"/>
      <c r="B424" s="180"/>
      <c r="C424" s="296" t="s">
        <v>472</v>
      </c>
      <c r="D424" s="297"/>
      <c r="E424" s="181">
        <v>14.3</v>
      </c>
      <c r="F424" s="182"/>
      <c r="G424" s="183"/>
      <c r="M424" s="179" t="s">
        <v>472</v>
      </c>
      <c r="O424" s="170"/>
    </row>
    <row r="425" spans="1:104">
      <c r="A425" s="171">
        <v>99</v>
      </c>
      <c r="B425" s="172" t="s">
        <v>473</v>
      </c>
      <c r="C425" s="173" t="s">
        <v>474</v>
      </c>
      <c r="D425" s="174" t="s">
        <v>104</v>
      </c>
      <c r="E425" s="175">
        <v>1.1000000000000001</v>
      </c>
      <c r="F425" s="175">
        <v>0</v>
      </c>
      <c r="G425" s="176">
        <f>E425*F425</f>
        <v>0</v>
      </c>
      <c r="O425" s="170">
        <v>2</v>
      </c>
      <c r="AA425" s="146">
        <v>1</v>
      </c>
      <c r="AB425" s="146">
        <v>7</v>
      </c>
      <c r="AC425" s="146">
        <v>7</v>
      </c>
      <c r="AZ425" s="146">
        <v>2</v>
      </c>
      <c r="BA425" s="146">
        <f>IF(AZ425=1,G425,0)</f>
        <v>0</v>
      </c>
      <c r="BB425" s="146">
        <f>IF(AZ425=2,G425,0)</f>
        <v>0</v>
      </c>
      <c r="BC425" s="146">
        <f>IF(AZ425=3,G425,0)</f>
        <v>0</v>
      </c>
      <c r="BD425" s="146">
        <f>IF(AZ425=4,G425,0)</f>
        <v>0</v>
      </c>
      <c r="BE425" s="146">
        <f>IF(AZ425=5,G425,0)</f>
        <v>0</v>
      </c>
      <c r="CA425" s="170">
        <v>1</v>
      </c>
      <c r="CB425" s="170">
        <v>7</v>
      </c>
      <c r="CZ425" s="146">
        <v>4.0999999999999999E-4</v>
      </c>
    </row>
    <row r="426" spans="1:104">
      <c r="A426" s="177"/>
      <c r="B426" s="180"/>
      <c r="C426" s="296" t="s">
        <v>475</v>
      </c>
      <c r="D426" s="297"/>
      <c r="E426" s="181">
        <v>1.1000000000000001</v>
      </c>
      <c r="F426" s="182"/>
      <c r="G426" s="183"/>
      <c r="M426" s="179" t="s">
        <v>475</v>
      </c>
      <c r="O426" s="170"/>
    </row>
    <row r="427" spans="1:104">
      <c r="A427" s="171">
        <v>100</v>
      </c>
      <c r="B427" s="172" t="s">
        <v>476</v>
      </c>
      <c r="C427" s="173" t="s">
        <v>477</v>
      </c>
      <c r="D427" s="174" t="s">
        <v>104</v>
      </c>
      <c r="E427" s="175">
        <v>29.2</v>
      </c>
      <c r="F427" s="175">
        <v>0</v>
      </c>
      <c r="G427" s="176">
        <f>E427*F427</f>
        <v>0</v>
      </c>
      <c r="O427" s="170">
        <v>2</v>
      </c>
      <c r="AA427" s="146">
        <v>1</v>
      </c>
      <c r="AB427" s="146">
        <v>7</v>
      </c>
      <c r="AC427" s="146">
        <v>7</v>
      </c>
      <c r="AZ427" s="146">
        <v>2</v>
      </c>
      <c r="BA427" s="146">
        <f>IF(AZ427=1,G427,0)</f>
        <v>0</v>
      </c>
      <c r="BB427" s="146">
        <f>IF(AZ427=2,G427,0)</f>
        <v>0</v>
      </c>
      <c r="BC427" s="146">
        <f>IF(AZ427=3,G427,0)</f>
        <v>0</v>
      </c>
      <c r="BD427" s="146">
        <f>IF(AZ427=4,G427,0)</f>
        <v>0</v>
      </c>
      <c r="BE427" s="146">
        <f>IF(AZ427=5,G427,0)</f>
        <v>0</v>
      </c>
      <c r="CA427" s="170">
        <v>1</v>
      </c>
      <c r="CB427" s="170">
        <v>7</v>
      </c>
      <c r="CZ427" s="146">
        <v>2.0799999999999998E-3</v>
      </c>
    </row>
    <row r="428" spans="1:104">
      <c r="A428" s="177"/>
      <c r="B428" s="180"/>
      <c r="C428" s="296" t="s">
        <v>478</v>
      </c>
      <c r="D428" s="297"/>
      <c r="E428" s="181">
        <v>29.2</v>
      </c>
      <c r="F428" s="182"/>
      <c r="G428" s="183"/>
      <c r="M428" s="179" t="s">
        <v>478</v>
      </c>
      <c r="O428" s="170"/>
    </row>
    <row r="429" spans="1:104">
      <c r="A429" s="171">
        <v>101</v>
      </c>
      <c r="B429" s="172" t="s">
        <v>479</v>
      </c>
      <c r="C429" s="173" t="s">
        <v>480</v>
      </c>
      <c r="D429" s="174" t="s">
        <v>61</v>
      </c>
      <c r="E429" s="175">
        <v>0</v>
      </c>
      <c r="F429" s="175">
        <v>0</v>
      </c>
      <c r="G429" s="176">
        <f>E429*F429</f>
        <v>0</v>
      </c>
      <c r="O429" s="170">
        <v>2</v>
      </c>
      <c r="AA429" s="146">
        <v>7</v>
      </c>
      <c r="AB429" s="146">
        <v>1002</v>
      </c>
      <c r="AC429" s="146">
        <v>5</v>
      </c>
      <c r="AZ429" s="146">
        <v>2</v>
      </c>
      <c r="BA429" s="146">
        <f>IF(AZ429=1,G429,0)</f>
        <v>0</v>
      </c>
      <c r="BB429" s="146">
        <f>IF(AZ429=2,G429,0)</f>
        <v>0</v>
      </c>
      <c r="BC429" s="146">
        <f>IF(AZ429=3,G429,0)</f>
        <v>0</v>
      </c>
      <c r="BD429" s="146">
        <f>IF(AZ429=4,G429,0)</f>
        <v>0</v>
      </c>
      <c r="BE429" s="146">
        <f>IF(AZ429=5,G429,0)</f>
        <v>0</v>
      </c>
      <c r="CA429" s="170">
        <v>7</v>
      </c>
      <c r="CB429" s="170">
        <v>1002</v>
      </c>
      <c r="CZ429" s="146">
        <v>0</v>
      </c>
    </row>
    <row r="430" spans="1:104">
      <c r="A430" s="184"/>
      <c r="B430" s="185" t="s">
        <v>74</v>
      </c>
      <c r="C430" s="186" t="str">
        <f>CONCATENATE(B394," ",C394)</f>
        <v>764 Konstrukce klempířské</v>
      </c>
      <c r="D430" s="187"/>
      <c r="E430" s="188"/>
      <c r="F430" s="189"/>
      <c r="G430" s="190">
        <f>SUM(G394:G429)</f>
        <v>0</v>
      </c>
      <c r="O430" s="170">
        <v>4</v>
      </c>
      <c r="BA430" s="191">
        <f>SUM(BA394:BA429)</f>
        <v>0</v>
      </c>
      <c r="BB430" s="191">
        <f>SUM(BB394:BB429)</f>
        <v>0</v>
      </c>
      <c r="BC430" s="191">
        <f>SUM(BC394:BC429)</f>
        <v>0</v>
      </c>
      <c r="BD430" s="191">
        <f>SUM(BD394:BD429)</f>
        <v>0</v>
      </c>
      <c r="BE430" s="191">
        <f>SUM(BE394:BE429)</f>
        <v>0</v>
      </c>
    </row>
    <row r="431" spans="1:104">
      <c r="A431" s="163" t="s">
        <v>73</v>
      </c>
      <c r="B431" s="164" t="s">
        <v>481</v>
      </c>
      <c r="C431" s="165" t="s">
        <v>482</v>
      </c>
      <c r="D431" s="166"/>
      <c r="E431" s="167"/>
      <c r="F431" s="167"/>
      <c r="G431" s="168"/>
      <c r="H431" s="169"/>
      <c r="I431" s="169"/>
      <c r="O431" s="170">
        <v>1</v>
      </c>
    </row>
    <row r="432" spans="1:104" ht="20.399999999999999">
      <c r="A432" s="171">
        <v>102</v>
      </c>
      <c r="B432" s="172" t="s">
        <v>483</v>
      </c>
      <c r="C432" s="173" t="s">
        <v>484</v>
      </c>
      <c r="D432" s="174" t="s">
        <v>104</v>
      </c>
      <c r="E432" s="175">
        <v>84.85</v>
      </c>
      <c r="F432" s="175">
        <v>0</v>
      </c>
      <c r="G432" s="176">
        <f>E432*F432</f>
        <v>0</v>
      </c>
      <c r="O432" s="170">
        <v>2</v>
      </c>
      <c r="AA432" s="146">
        <v>1</v>
      </c>
      <c r="AB432" s="146">
        <v>7</v>
      </c>
      <c r="AC432" s="146">
        <v>7</v>
      </c>
      <c r="AZ432" s="146">
        <v>2</v>
      </c>
      <c r="BA432" s="146">
        <f>IF(AZ432=1,G432,0)</f>
        <v>0</v>
      </c>
      <c r="BB432" s="146">
        <f>IF(AZ432=2,G432,0)</f>
        <v>0</v>
      </c>
      <c r="BC432" s="146">
        <f>IF(AZ432=3,G432,0)</f>
        <v>0</v>
      </c>
      <c r="BD432" s="146">
        <f>IF(AZ432=4,G432,0)</f>
        <v>0</v>
      </c>
      <c r="BE432" s="146">
        <f>IF(AZ432=5,G432,0)</f>
        <v>0</v>
      </c>
      <c r="CA432" s="170">
        <v>1</v>
      </c>
      <c r="CB432" s="170">
        <v>7</v>
      </c>
      <c r="CZ432" s="146">
        <v>4.0000000000000003E-5</v>
      </c>
    </row>
    <row r="433" spans="1:104">
      <c r="A433" s="177"/>
      <c r="B433" s="180"/>
      <c r="C433" s="296" t="s">
        <v>105</v>
      </c>
      <c r="D433" s="297"/>
      <c r="E433" s="181">
        <v>39.6</v>
      </c>
      <c r="F433" s="182"/>
      <c r="G433" s="183"/>
      <c r="M433" s="179" t="s">
        <v>105</v>
      </c>
      <c r="O433" s="170"/>
    </row>
    <row r="434" spans="1:104">
      <c r="A434" s="177"/>
      <c r="B434" s="180"/>
      <c r="C434" s="296" t="s">
        <v>106</v>
      </c>
      <c r="D434" s="297"/>
      <c r="E434" s="181">
        <v>35.6</v>
      </c>
      <c r="F434" s="182"/>
      <c r="G434" s="183"/>
      <c r="M434" s="179" t="s">
        <v>106</v>
      </c>
      <c r="O434" s="170"/>
    </row>
    <row r="435" spans="1:104">
      <c r="A435" s="177"/>
      <c r="B435" s="180"/>
      <c r="C435" s="296" t="s">
        <v>107</v>
      </c>
      <c r="D435" s="297"/>
      <c r="E435" s="181">
        <v>2</v>
      </c>
      <c r="F435" s="182"/>
      <c r="G435" s="183"/>
      <c r="M435" s="179" t="s">
        <v>107</v>
      </c>
      <c r="O435" s="170"/>
    </row>
    <row r="436" spans="1:104">
      <c r="A436" s="177"/>
      <c r="B436" s="180"/>
      <c r="C436" s="296" t="s">
        <v>108</v>
      </c>
      <c r="D436" s="297"/>
      <c r="E436" s="181">
        <v>4.45</v>
      </c>
      <c r="F436" s="182"/>
      <c r="G436" s="183"/>
      <c r="M436" s="179" t="s">
        <v>108</v>
      </c>
      <c r="O436" s="170"/>
    </row>
    <row r="437" spans="1:104">
      <c r="A437" s="177"/>
      <c r="B437" s="180"/>
      <c r="C437" s="296" t="s">
        <v>485</v>
      </c>
      <c r="D437" s="297"/>
      <c r="E437" s="181">
        <v>3.2</v>
      </c>
      <c r="F437" s="182"/>
      <c r="G437" s="183"/>
      <c r="M437" s="179" t="s">
        <v>485</v>
      </c>
      <c r="O437" s="170"/>
    </row>
    <row r="438" spans="1:104">
      <c r="A438" s="177"/>
      <c r="B438" s="180"/>
      <c r="C438" s="296" t="s">
        <v>486</v>
      </c>
      <c r="D438" s="297"/>
      <c r="E438" s="181">
        <v>0</v>
      </c>
      <c r="F438" s="182"/>
      <c r="G438" s="183"/>
      <c r="M438" s="179" t="s">
        <v>486</v>
      </c>
      <c r="O438" s="170"/>
    </row>
    <row r="439" spans="1:104" ht="20.399999999999999">
      <c r="A439" s="171">
        <v>103</v>
      </c>
      <c r="B439" s="172" t="s">
        <v>487</v>
      </c>
      <c r="C439" s="173" t="s">
        <v>488</v>
      </c>
      <c r="D439" s="174" t="s">
        <v>104</v>
      </c>
      <c r="E439" s="175">
        <v>16.25</v>
      </c>
      <c r="F439" s="175">
        <v>0</v>
      </c>
      <c r="G439" s="176">
        <f>E439*F439</f>
        <v>0</v>
      </c>
      <c r="O439" s="170">
        <v>2</v>
      </c>
      <c r="AA439" s="146">
        <v>1</v>
      </c>
      <c r="AB439" s="146">
        <v>0</v>
      </c>
      <c r="AC439" s="146">
        <v>0</v>
      </c>
      <c r="AZ439" s="146">
        <v>2</v>
      </c>
      <c r="BA439" s="146">
        <f>IF(AZ439=1,G439,0)</f>
        <v>0</v>
      </c>
      <c r="BB439" s="146">
        <f>IF(AZ439=2,G439,0)</f>
        <v>0</v>
      </c>
      <c r="BC439" s="146">
        <f>IF(AZ439=3,G439,0)</f>
        <v>0</v>
      </c>
      <c r="BD439" s="146">
        <f>IF(AZ439=4,G439,0)</f>
        <v>0</v>
      </c>
      <c r="BE439" s="146">
        <f>IF(AZ439=5,G439,0)</f>
        <v>0</v>
      </c>
      <c r="CA439" s="170">
        <v>1</v>
      </c>
      <c r="CB439" s="170">
        <v>0</v>
      </c>
      <c r="CZ439" s="146">
        <v>1.6000000000000001E-4</v>
      </c>
    </row>
    <row r="440" spans="1:104">
      <c r="A440" s="177"/>
      <c r="B440" s="180"/>
      <c r="C440" s="296" t="s">
        <v>289</v>
      </c>
      <c r="D440" s="297"/>
      <c r="E440" s="181">
        <v>6.8</v>
      </c>
      <c r="F440" s="182"/>
      <c r="G440" s="183"/>
      <c r="M440" s="179" t="s">
        <v>289</v>
      </c>
      <c r="O440" s="170"/>
    </row>
    <row r="441" spans="1:104">
      <c r="A441" s="177"/>
      <c r="B441" s="180"/>
      <c r="C441" s="296" t="s">
        <v>290</v>
      </c>
      <c r="D441" s="297"/>
      <c r="E441" s="181">
        <v>6.8</v>
      </c>
      <c r="F441" s="182"/>
      <c r="G441" s="183"/>
      <c r="M441" s="179" t="s">
        <v>290</v>
      </c>
      <c r="O441" s="170"/>
    </row>
    <row r="442" spans="1:104">
      <c r="A442" s="177"/>
      <c r="B442" s="180"/>
      <c r="C442" s="296" t="s">
        <v>291</v>
      </c>
      <c r="D442" s="297"/>
      <c r="E442" s="181">
        <v>1</v>
      </c>
      <c r="F442" s="182"/>
      <c r="G442" s="183"/>
      <c r="M442" s="179" t="s">
        <v>291</v>
      </c>
      <c r="O442" s="170"/>
    </row>
    <row r="443" spans="1:104">
      <c r="A443" s="177"/>
      <c r="B443" s="180"/>
      <c r="C443" s="296" t="s">
        <v>292</v>
      </c>
      <c r="D443" s="297"/>
      <c r="E443" s="181">
        <v>0.85</v>
      </c>
      <c r="F443" s="182"/>
      <c r="G443" s="183"/>
      <c r="M443" s="179" t="s">
        <v>292</v>
      </c>
      <c r="O443" s="170"/>
    </row>
    <row r="444" spans="1:104">
      <c r="A444" s="177"/>
      <c r="B444" s="180"/>
      <c r="C444" s="296" t="s">
        <v>489</v>
      </c>
      <c r="D444" s="297"/>
      <c r="E444" s="181">
        <v>0.8</v>
      </c>
      <c r="F444" s="182"/>
      <c r="G444" s="183"/>
      <c r="M444" s="179" t="s">
        <v>489</v>
      </c>
      <c r="O444" s="170"/>
    </row>
    <row r="445" spans="1:104">
      <c r="A445" s="171">
        <v>104</v>
      </c>
      <c r="B445" s="172" t="s">
        <v>490</v>
      </c>
      <c r="C445" s="173" t="s">
        <v>491</v>
      </c>
      <c r="D445" s="174" t="s">
        <v>101</v>
      </c>
      <c r="E445" s="175">
        <v>14</v>
      </c>
      <c r="F445" s="175">
        <v>0</v>
      </c>
      <c r="G445" s="176">
        <f>E445*F445</f>
        <v>0</v>
      </c>
      <c r="O445" s="170">
        <v>2</v>
      </c>
      <c r="AA445" s="146">
        <v>1</v>
      </c>
      <c r="AB445" s="146">
        <v>7</v>
      </c>
      <c r="AC445" s="146">
        <v>7</v>
      </c>
      <c r="AZ445" s="146">
        <v>2</v>
      </c>
      <c r="BA445" s="146">
        <f>IF(AZ445=1,G445,0)</f>
        <v>0</v>
      </c>
      <c r="BB445" s="146">
        <f>IF(AZ445=2,G445,0)</f>
        <v>0</v>
      </c>
      <c r="BC445" s="146">
        <f>IF(AZ445=3,G445,0)</f>
        <v>0</v>
      </c>
      <c r="BD445" s="146">
        <f>IF(AZ445=4,G445,0)</f>
        <v>0</v>
      </c>
      <c r="BE445" s="146">
        <f>IF(AZ445=5,G445,0)</f>
        <v>0</v>
      </c>
      <c r="CA445" s="170">
        <v>1</v>
      </c>
      <c r="CB445" s="170">
        <v>7</v>
      </c>
      <c r="CZ445" s="146">
        <v>1.0000000000000001E-5</v>
      </c>
    </row>
    <row r="446" spans="1:104">
      <c r="A446" s="177"/>
      <c r="B446" s="180"/>
      <c r="C446" s="296" t="s">
        <v>492</v>
      </c>
      <c r="D446" s="297"/>
      <c r="E446" s="181">
        <v>6</v>
      </c>
      <c r="F446" s="182"/>
      <c r="G446" s="183"/>
      <c r="M446" s="179" t="s">
        <v>492</v>
      </c>
      <c r="O446" s="170"/>
    </row>
    <row r="447" spans="1:104">
      <c r="A447" s="177"/>
      <c r="B447" s="180"/>
      <c r="C447" s="296" t="s">
        <v>493</v>
      </c>
      <c r="D447" s="297"/>
      <c r="E447" s="181">
        <v>6</v>
      </c>
      <c r="F447" s="182"/>
      <c r="G447" s="183"/>
      <c r="M447" s="179" t="s">
        <v>493</v>
      </c>
      <c r="O447" s="170"/>
    </row>
    <row r="448" spans="1:104">
      <c r="A448" s="177"/>
      <c r="B448" s="180"/>
      <c r="C448" s="296" t="s">
        <v>291</v>
      </c>
      <c r="D448" s="297"/>
      <c r="E448" s="181">
        <v>1</v>
      </c>
      <c r="F448" s="182"/>
      <c r="G448" s="183"/>
      <c r="M448" s="179" t="s">
        <v>291</v>
      </c>
      <c r="O448" s="170"/>
    </row>
    <row r="449" spans="1:104">
      <c r="A449" s="177"/>
      <c r="B449" s="180"/>
      <c r="C449" s="296" t="s">
        <v>494</v>
      </c>
      <c r="D449" s="297"/>
      <c r="E449" s="181">
        <v>1</v>
      </c>
      <c r="F449" s="182"/>
      <c r="G449" s="183"/>
      <c r="M449" s="179" t="s">
        <v>494</v>
      </c>
      <c r="O449" s="170"/>
    </row>
    <row r="450" spans="1:104">
      <c r="A450" s="171">
        <v>105</v>
      </c>
      <c r="B450" s="172" t="s">
        <v>495</v>
      </c>
      <c r="C450" s="173" t="s">
        <v>496</v>
      </c>
      <c r="D450" s="174" t="s">
        <v>104</v>
      </c>
      <c r="E450" s="175">
        <v>13</v>
      </c>
      <c r="F450" s="175">
        <v>0</v>
      </c>
      <c r="G450" s="176">
        <f>E450*F450</f>
        <v>0</v>
      </c>
      <c r="O450" s="170">
        <v>2</v>
      </c>
      <c r="AA450" s="146">
        <v>3</v>
      </c>
      <c r="AB450" s="146">
        <v>7</v>
      </c>
      <c r="AC450" s="146">
        <v>60775309</v>
      </c>
      <c r="AZ450" s="146">
        <v>2</v>
      </c>
      <c r="BA450" s="146">
        <f>IF(AZ450=1,G450,0)</f>
        <v>0</v>
      </c>
      <c r="BB450" s="146">
        <f>IF(AZ450=2,G450,0)</f>
        <v>0</v>
      </c>
      <c r="BC450" s="146">
        <f>IF(AZ450=3,G450,0)</f>
        <v>0</v>
      </c>
      <c r="BD450" s="146">
        <f>IF(AZ450=4,G450,0)</f>
        <v>0</v>
      </c>
      <c r="BE450" s="146">
        <f>IF(AZ450=5,G450,0)</f>
        <v>0</v>
      </c>
      <c r="CA450" s="170">
        <v>3</v>
      </c>
      <c r="CB450" s="170">
        <v>7</v>
      </c>
      <c r="CZ450" s="146">
        <v>6.8799999999999998E-3</v>
      </c>
    </row>
    <row r="451" spans="1:104">
      <c r="A451" s="177"/>
      <c r="B451" s="180"/>
      <c r="C451" s="301" t="s">
        <v>238</v>
      </c>
      <c r="D451" s="297"/>
      <c r="E451" s="204">
        <v>0</v>
      </c>
      <c r="F451" s="182"/>
      <c r="G451" s="183"/>
      <c r="M451" s="179" t="s">
        <v>238</v>
      </c>
      <c r="O451" s="170"/>
    </row>
    <row r="452" spans="1:104">
      <c r="A452" s="177"/>
      <c r="B452" s="180"/>
      <c r="C452" s="301" t="s">
        <v>497</v>
      </c>
      <c r="D452" s="297"/>
      <c r="E452" s="204">
        <v>5.0999999999999996</v>
      </c>
      <c r="F452" s="182"/>
      <c r="G452" s="183"/>
      <c r="M452" s="179" t="s">
        <v>497</v>
      </c>
      <c r="O452" s="170"/>
    </row>
    <row r="453" spans="1:104">
      <c r="A453" s="177"/>
      <c r="B453" s="180"/>
      <c r="C453" s="301" t="s">
        <v>498</v>
      </c>
      <c r="D453" s="297"/>
      <c r="E453" s="204">
        <v>5.0999999999999996</v>
      </c>
      <c r="F453" s="182"/>
      <c r="G453" s="183"/>
      <c r="M453" s="179" t="s">
        <v>498</v>
      </c>
      <c r="O453" s="170"/>
    </row>
    <row r="454" spans="1:104">
      <c r="A454" s="177"/>
      <c r="B454" s="180"/>
      <c r="C454" s="301" t="s">
        <v>291</v>
      </c>
      <c r="D454" s="297"/>
      <c r="E454" s="204">
        <v>1</v>
      </c>
      <c r="F454" s="182"/>
      <c r="G454" s="183"/>
      <c r="M454" s="179" t="s">
        <v>291</v>
      </c>
      <c r="O454" s="170"/>
    </row>
    <row r="455" spans="1:104">
      <c r="A455" s="177"/>
      <c r="B455" s="180"/>
      <c r="C455" s="301" t="s">
        <v>292</v>
      </c>
      <c r="D455" s="297"/>
      <c r="E455" s="204">
        <v>0.85</v>
      </c>
      <c r="F455" s="182"/>
      <c r="G455" s="183"/>
      <c r="M455" s="179" t="s">
        <v>292</v>
      </c>
      <c r="O455" s="170"/>
    </row>
    <row r="456" spans="1:104">
      <c r="A456" s="177"/>
      <c r="B456" s="180"/>
      <c r="C456" s="301" t="s">
        <v>240</v>
      </c>
      <c r="D456" s="297"/>
      <c r="E456" s="204">
        <v>12.049999999999999</v>
      </c>
      <c r="F456" s="182"/>
      <c r="G456" s="183"/>
      <c r="M456" s="179" t="s">
        <v>240</v>
      </c>
      <c r="O456" s="170"/>
    </row>
    <row r="457" spans="1:104">
      <c r="A457" s="177"/>
      <c r="B457" s="180"/>
      <c r="C457" s="296" t="s">
        <v>499</v>
      </c>
      <c r="D457" s="297"/>
      <c r="E457" s="181">
        <v>13</v>
      </c>
      <c r="F457" s="182"/>
      <c r="G457" s="183"/>
      <c r="M457" s="179">
        <v>13</v>
      </c>
      <c r="O457" s="170"/>
    </row>
    <row r="458" spans="1:104">
      <c r="A458" s="171">
        <v>106</v>
      </c>
      <c r="B458" s="172" t="s">
        <v>500</v>
      </c>
      <c r="C458" s="173" t="s">
        <v>501</v>
      </c>
      <c r="D458" s="174" t="s">
        <v>61</v>
      </c>
      <c r="E458" s="175">
        <v>0</v>
      </c>
      <c r="F458" s="175">
        <v>0</v>
      </c>
      <c r="G458" s="176">
        <f>E458*F458</f>
        <v>0</v>
      </c>
      <c r="O458" s="170">
        <v>2</v>
      </c>
      <c r="AA458" s="146">
        <v>7</v>
      </c>
      <c r="AB458" s="146">
        <v>1002</v>
      </c>
      <c r="AC458" s="146">
        <v>5</v>
      </c>
      <c r="AZ458" s="146">
        <v>2</v>
      </c>
      <c r="BA458" s="146">
        <f>IF(AZ458=1,G458,0)</f>
        <v>0</v>
      </c>
      <c r="BB458" s="146">
        <f>IF(AZ458=2,G458,0)</f>
        <v>0</v>
      </c>
      <c r="BC458" s="146">
        <f>IF(AZ458=3,G458,0)</f>
        <v>0</v>
      </c>
      <c r="BD458" s="146">
        <f>IF(AZ458=4,G458,0)</f>
        <v>0</v>
      </c>
      <c r="BE458" s="146">
        <f>IF(AZ458=5,G458,0)</f>
        <v>0</v>
      </c>
      <c r="CA458" s="170">
        <v>7</v>
      </c>
      <c r="CB458" s="170">
        <v>1002</v>
      </c>
      <c r="CZ458" s="146">
        <v>0</v>
      </c>
    </row>
    <row r="459" spans="1:104">
      <c r="A459" s="184"/>
      <c r="B459" s="185" t="s">
        <v>74</v>
      </c>
      <c r="C459" s="186" t="str">
        <f>CONCATENATE(B431," ",C431)</f>
        <v>766 Konstrukce truhlářské</v>
      </c>
      <c r="D459" s="187"/>
      <c r="E459" s="188"/>
      <c r="F459" s="189"/>
      <c r="G459" s="190">
        <f>SUM(G431:G458)</f>
        <v>0</v>
      </c>
      <c r="O459" s="170">
        <v>4</v>
      </c>
      <c r="BA459" s="191">
        <f>SUM(BA431:BA458)</f>
        <v>0</v>
      </c>
      <c r="BB459" s="191">
        <f>SUM(BB431:BB458)</f>
        <v>0</v>
      </c>
      <c r="BC459" s="191">
        <f>SUM(BC431:BC458)</f>
        <v>0</v>
      </c>
      <c r="BD459" s="191">
        <f>SUM(BD431:BD458)</f>
        <v>0</v>
      </c>
      <c r="BE459" s="191">
        <f>SUM(BE431:BE458)</f>
        <v>0</v>
      </c>
    </row>
    <row r="460" spans="1:104">
      <c r="A460" s="163" t="s">
        <v>73</v>
      </c>
      <c r="B460" s="164" t="s">
        <v>502</v>
      </c>
      <c r="C460" s="165" t="s">
        <v>503</v>
      </c>
      <c r="D460" s="166"/>
      <c r="E460" s="167"/>
      <c r="F460" s="167"/>
      <c r="G460" s="168"/>
      <c r="H460" s="169"/>
      <c r="I460" s="169"/>
      <c r="O460" s="170">
        <v>1</v>
      </c>
    </row>
    <row r="461" spans="1:104">
      <c r="A461" s="171">
        <v>107</v>
      </c>
      <c r="B461" s="172" t="s">
        <v>504</v>
      </c>
      <c r="C461" s="173" t="s">
        <v>505</v>
      </c>
      <c r="D461" s="174" t="s">
        <v>101</v>
      </c>
      <c r="E461" s="175">
        <v>3</v>
      </c>
      <c r="F461" s="175">
        <v>0</v>
      </c>
      <c r="G461" s="176">
        <f>E461*F461</f>
        <v>0</v>
      </c>
      <c r="O461" s="170">
        <v>2</v>
      </c>
      <c r="AA461" s="146">
        <v>1</v>
      </c>
      <c r="AB461" s="146">
        <v>7</v>
      </c>
      <c r="AC461" s="146">
        <v>7</v>
      </c>
      <c r="AZ461" s="146">
        <v>2</v>
      </c>
      <c r="BA461" s="146">
        <f>IF(AZ461=1,G461,0)</f>
        <v>0</v>
      </c>
      <c r="BB461" s="146">
        <f>IF(AZ461=2,G461,0)</f>
        <v>0</v>
      </c>
      <c r="BC461" s="146">
        <f>IF(AZ461=3,G461,0)</f>
        <v>0</v>
      </c>
      <c r="BD461" s="146">
        <f>IF(AZ461=4,G461,0)</f>
        <v>0</v>
      </c>
      <c r="BE461" s="146">
        <f>IF(AZ461=5,G461,0)</f>
        <v>0</v>
      </c>
      <c r="CA461" s="170">
        <v>1</v>
      </c>
      <c r="CB461" s="170">
        <v>7</v>
      </c>
      <c r="CZ461" s="146">
        <v>0</v>
      </c>
    </row>
    <row r="462" spans="1:104">
      <c r="A462" s="171">
        <v>108</v>
      </c>
      <c r="B462" s="172" t="s">
        <v>506</v>
      </c>
      <c r="C462" s="173" t="s">
        <v>507</v>
      </c>
      <c r="D462" s="174" t="s">
        <v>83</v>
      </c>
      <c r="E462" s="175">
        <v>3</v>
      </c>
      <c r="F462" s="175">
        <v>0</v>
      </c>
      <c r="G462" s="176">
        <f>E462*F462</f>
        <v>0</v>
      </c>
      <c r="O462" s="170">
        <v>2</v>
      </c>
      <c r="AA462" s="146">
        <v>1</v>
      </c>
      <c r="AB462" s="146">
        <v>7</v>
      </c>
      <c r="AC462" s="146">
        <v>7</v>
      </c>
      <c r="AZ462" s="146">
        <v>2</v>
      </c>
      <c r="BA462" s="146">
        <f>IF(AZ462=1,G462,0)</f>
        <v>0</v>
      </c>
      <c r="BB462" s="146">
        <f>IF(AZ462=2,G462,0)</f>
        <v>0</v>
      </c>
      <c r="BC462" s="146">
        <f>IF(AZ462=3,G462,0)</f>
        <v>0</v>
      </c>
      <c r="BD462" s="146">
        <f>IF(AZ462=4,G462,0)</f>
        <v>0</v>
      </c>
      <c r="BE462" s="146">
        <f>IF(AZ462=5,G462,0)</f>
        <v>0</v>
      </c>
      <c r="CA462" s="170">
        <v>1</v>
      </c>
      <c r="CB462" s="170">
        <v>7</v>
      </c>
      <c r="CZ462" s="146">
        <v>6.0000000000000002E-5</v>
      </c>
    </row>
    <row r="463" spans="1:104">
      <c r="A463" s="177"/>
      <c r="B463" s="180"/>
      <c r="C463" s="296" t="s">
        <v>508</v>
      </c>
      <c r="D463" s="297"/>
      <c r="E463" s="181">
        <v>3</v>
      </c>
      <c r="F463" s="182"/>
      <c r="G463" s="183"/>
      <c r="M463" s="179" t="s">
        <v>508</v>
      </c>
      <c r="O463" s="170"/>
    </row>
    <row r="464" spans="1:104">
      <c r="A464" s="171">
        <v>109</v>
      </c>
      <c r="B464" s="172" t="s">
        <v>509</v>
      </c>
      <c r="C464" s="173" t="s">
        <v>510</v>
      </c>
      <c r="D464" s="174" t="s">
        <v>101</v>
      </c>
      <c r="E464" s="175">
        <v>2</v>
      </c>
      <c r="F464" s="175">
        <v>0</v>
      </c>
      <c r="G464" s="176">
        <f>E464*F464</f>
        <v>0</v>
      </c>
      <c r="O464" s="170">
        <v>2</v>
      </c>
      <c r="AA464" s="146">
        <v>1</v>
      </c>
      <c r="AB464" s="146">
        <v>7</v>
      </c>
      <c r="AC464" s="146">
        <v>7</v>
      </c>
      <c r="AZ464" s="146">
        <v>2</v>
      </c>
      <c r="BA464" s="146">
        <f>IF(AZ464=1,G464,0)</f>
        <v>0</v>
      </c>
      <c r="BB464" s="146">
        <f>IF(AZ464=2,G464,0)</f>
        <v>0</v>
      </c>
      <c r="BC464" s="146">
        <f>IF(AZ464=3,G464,0)</f>
        <v>0</v>
      </c>
      <c r="BD464" s="146">
        <f>IF(AZ464=4,G464,0)</f>
        <v>0</v>
      </c>
      <c r="BE464" s="146">
        <f>IF(AZ464=5,G464,0)</f>
        <v>0</v>
      </c>
      <c r="CA464" s="170">
        <v>1</v>
      </c>
      <c r="CB464" s="170">
        <v>7</v>
      </c>
      <c r="CZ464" s="146">
        <v>0</v>
      </c>
    </row>
    <row r="465" spans="1:104">
      <c r="A465" s="177"/>
      <c r="B465" s="180"/>
      <c r="C465" s="296" t="s">
        <v>511</v>
      </c>
      <c r="D465" s="297"/>
      <c r="E465" s="181">
        <v>1</v>
      </c>
      <c r="F465" s="182"/>
      <c r="G465" s="183"/>
      <c r="M465" s="179" t="s">
        <v>511</v>
      </c>
      <c r="O465" s="170"/>
    </row>
    <row r="466" spans="1:104">
      <c r="A466" s="177"/>
      <c r="B466" s="180"/>
      <c r="C466" s="296" t="s">
        <v>512</v>
      </c>
      <c r="D466" s="297"/>
      <c r="E466" s="181">
        <v>1</v>
      </c>
      <c r="F466" s="182"/>
      <c r="G466" s="183"/>
      <c r="M466" s="179" t="s">
        <v>512</v>
      </c>
      <c r="O466" s="170"/>
    </row>
    <row r="467" spans="1:104" ht="20.399999999999999">
      <c r="A467" s="171">
        <v>110</v>
      </c>
      <c r="B467" s="172" t="s">
        <v>513</v>
      </c>
      <c r="C467" s="173" t="s">
        <v>514</v>
      </c>
      <c r="D467" s="174" t="s">
        <v>101</v>
      </c>
      <c r="E467" s="175">
        <v>1</v>
      </c>
      <c r="F467" s="175">
        <v>0</v>
      </c>
      <c r="G467" s="176">
        <f>E467*F467</f>
        <v>0</v>
      </c>
      <c r="O467" s="170">
        <v>2</v>
      </c>
      <c r="AA467" s="146">
        <v>3</v>
      </c>
      <c r="AB467" s="146">
        <v>7</v>
      </c>
      <c r="AC467" s="146">
        <v>283189132</v>
      </c>
      <c r="AZ467" s="146">
        <v>2</v>
      </c>
      <c r="BA467" s="146">
        <f>IF(AZ467=1,G467,0)</f>
        <v>0</v>
      </c>
      <c r="BB467" s="146">
        <f>IF(AZ467=2,G467,0)</f>
        <v>0</v>
      </c>
      <c r="BC467" s="146">
        <f>IF(AZ467=3,G467,0)</f>
        <v>0</v>
      </c>
      <c r="BD467" s="146">
        <f>IF(AZ467=4,G467,0)</f>
        <v>0</v>
      </c>
      <c r="BE467" s="146">
        <f>IF(AZ467=5,G467,0)</f>
        <v>0</v>
      </c>
      <c r="CA467" s="170">
        <v>3</v>
      </c>
      <c r="CB467" s="170">
        <v>7</v>
      </c>
      <c r="CZ467" s="146">
        <v>1.2E-2</v>
      </c>
    </row>
    <row r="468" spans="1:104">
      <c r="A468" s="177"/>
      <c r="B468" s="180"/>
      <c r="C468" s="296" t="s">
        <v>515</v>
      </c>
      <c r="D468" s="297"/>
      <c r="E468" s="181">
        <v>1</v>
      </c>
      <c r="F468" s="182"/>
      <c r="G468" s="183"/>
      <c r="M468" s="179" t="s">
        <v>515</v>
      </c>
      <c r="O468" s="170"/>
    </row>
    <row r="469" spans="1:104" ht="20.399999999999999">
      <c r="A469" s="171">
        <v>111</v>
      </c>
      <c r="B469" s="172" t="s">
        <v>516</v>
      </c>
      <c r="C469" s="173" t="s">
        <v>517</v>
      </c>
      <c r="D469" s="174" t="s">
        <v>83</v>
      </c>
      <c r="E469" s="175">
        <v>2</v>
      </c>
      <c r="F469" s="175">
        <v>0</v>
      </c>
      <c r="G469" s="176">
        <f>E469*F469</f>
        <v>0</v>
      </c>
      <c r="O469" s="170">
        <v>2</v>
      </c>
      <c r="AA469" s="146">
        <v>3</v>
      </c>
      <c r="AB469" s="146">
        <v>7</v>
      </c>
      <c r="AC469" s="146">
        <v>28349000</v>
      </c>
      <c r="AZ469" s="146">
        <v>2</v>
      </c>
      <c r="BA469" s="146">
        <f>IF(AZ469=1,G469,0)</f>
        <v>0</v>
      </c>
      <c r="BB469" s="146">
        <f>IF(AZ469=2,G469,0)</f>
        <v>0</v>
      </c>
      <c r="BC469" s="146">
        <f>IF(AZ469=3,G469,0)</f>
        <v>0</v>
      </c>
      <c r="BD469" s="146">
        <f>IF(AZ469=4,G469,0)</f>
        <v>0</v>
      </c>
      <c r="BE469" s="146">
        <f>IF(AZ469=5,G469,0)</f>
        <v>0</v>
      </c>
      <c r="CA469" s="170">
        <v>3</v>
      </c>
      <c r="CB469" s="170">
        <v>7</v>
      </c>
      <c r="CZ469" s="146">
        <v>5.9999999999999995E-4</v>
      </c>
    </row>
    <row r="470" spans="1:104">
      <c r="A470" s="177"/>
      <c r="B470" s="180"/>
      <c r="C470" s="296" t="s">
        <v>518</v>
      </c>
      <c r="D470" s="297"/>
      <c r="E470" s="181">
        <v>2</v>
      </c>
      <c r="F470" s="182"/>
      <c r="G470" s="183"/>
      <c r="M470" s="179" t="s">
        <v>518</v>
      </c>
      <c r="O470" s="170"/>
    </row>
    <row r="471" spans="1:104">
      <c r="A471" s="171">
        <v>112</v>
      </c>
      <c r="B471" s="172" t="s">
        <v>519</v>
      </c>
      <c r="C471" s="173" t="s">
        <v>520</v>
      </c>
      <c r="D471" s="174" t="s">
        <v>101</v>
      </c>
      <c r="E471" s="175">
        <v>1</v>
      </c>
      <c r="F471" s="175">
        <v>0</v>
      </c>
      <c r="G471" s="176">
        <f>E471*F471</f>
        <v>0</v>
      </c>
      <c r="O471" s="170">
        <v>2</v>
      </c>
      <c r="AA471" s="146">
        <v>3</v>
      </c>
      <c r="AB471" s="146">
        <v>7</v>
      </c>
      <c r="AC471" s="146">
        <v>35712532</v>
      </c>
      <c r="AZ471" s="146">
        <v>2</v>
      </c>
      <c r="BA471" s="146">
        <f>IF(AZ471=1,G471,0)</f>
        <v>0</v>
      </c>
      <c r="BB471" s="146">
        <f>IF(AZ471=2,G471,0)</f>
        <v>0</v>
      </c>
      <c r="BC471" s="146">
        <f>IF(AZ471=3,G471,0)</f>
        <v>0</v>
      </c>
      <c r="BD471" s="146">
        <f>IF(AZ471=4,G471,0)</f>
        <v>0</v>
      </c>
      <c r="BE471" s="146">
        <f>IF(AZ471=5,G471,0)</f>
        <v>0</v>
      </c>
      <c r="CA471" s="170">
        <v>3</v>
      </c>
      <c r="CB471" s="170">
        <v>7</v>
      </c>
      <c r="CZ471" s="146">
        <v>0.68</v>
      </c>
    </row>
    <row r="472" spans="1:104">
      <c r="A472" s="177"/>
      <c r="B472" s="180"/>
      <c r="C472" s="296" t="s">
        <v>521</v>
      </c>
      <c r="D472" s="297"/>
      <c r="E472" s="181">
        <v>1</v>
      </c>
      <c r="F472" s="182"/>
      <c r="G472" s="183"/>
      <c r="M472" s="179" t="s">
        <v>521</v>
      </c>
      <c r="O472" s="170"/>
    </row>
    <row r="473" spans="1:104">
      <c r="A473" s="171">
        <v>113</v>
      </c>
      <c r="B473" s="172" t="s">
        <v>522</v>
      </c>
      <c r="C473" s="173" t="s">
        <v>523</v>
      </c>
      <c r="D473" s="174" t="s">
        <v>101</v>
      </c>
      <c r="E473" s="175">
        <v>1</v>
      </c>
      <c r="F473" s="175">
        <v>0</v>
      </c>
      <c r="G473" s="176">
        <f>E473*F473</f>
        <v>0</v>
      </c>
      <c r="O473" s="170">
        <v>2</v>
      </c>
      <c r="AA473" s="146">
        <v>3</v>
      </c>
      <c r="AB473" s="146">
        <v>7</v>
      </c>
      <c r="AC473" s="146">
        <v>357127101</v>
      </c>
      <c r="AZ473" s="146">
        <v>2</v>
      </c>
      <c r="BA473" s="146">
        <f>IF(AZ473=1,G473,0)</f>
        <v>0</v>
      </c>
      <c r="BB473" s="146">
        <f>IF(AZ473=2,G473,0)</f>
        <v>0</v>
      </c>
      <c r="BC473" s="146">
        <f>IF(AZ473=3,G473,0)</f>
        <v>0</v>
      </c>
      <c r="BD473" s="146">
        <f>IF(AZ473=4,G473,0)</f>
        <v>0</v>
      </c>
      <c r="BE473" s="146">
        <f>IF(AZ473=5,G473,0)</f>
        <v>0</v>
      </c>
      <c r="CA473" s="170">
        <v>3</v>
      </c>
      <c r="CB473" s="170">
        <v>7</v>
      </c>
      <c r="CZ473" s="146">
        <v>1.2999999999999999E-3</v>
      </c>
    </row>
    <row r="474" spans="1:104">
      <c r="A474" s="177"/>
      <c r="B474" s="180"/>
      <c r="C474" s="296" t="s">
        <v>524</v>
      </c>
      <c r="D474" s="297"/>
      <c r="E474" s="181">
        <v>1</v>
      </c>
      <c r="F474" s="182"/>
      <c r="G474" s="183"/>
      <c r="M474" s="179" t="s">
        <v>524</v>
      </c>
      <c r="O474" s="170"/>
    </row>
    <row r="475" spans="1:104">
      <c r="A475" s="171">
        <v>114</v>
      </c>
      <c r="B475" s="172" t="s">
        <v>525</v>
      </c>
      <c r="C475" s="173" t="s">
        <v>526</v>
      </c>
      <c r="D475" s="174" t="s">
        <v>61</v>
      </c>
      <c r="E475" s="175">
        <v>0</v>
      </c>
      <c r="F475" s="175">
        <v>0</v>
      </c>
      <c r="G475" s="176">
        <f>E475*F475</f>
        <v>0</v>
      </c>
      <c r="O475" s="170">
        <v>2</v>
      </c>
      <c r="AA475" s="146">
        <v>7</v>
      </c>
      <c r="AB475" s="146">
        <v>1002</v>
      </c>
      <c r="AC475" s="146">
        <v>5</v>
      </c>
      <c r="AZ475" s="146">
        <v>2</v>
      </c>
      <c r="BA475" s="146">
        <f>IF(AZ475=1,G475,0)</f>
        <v>0</v>
      </c>
      <c r="BB475" s="146">
        <f>IF(AZ475=2,G475,0)</f>
        <v>0</v>
      </c>
      <c r="BC475" s="146">
        <f>IF(AZ475=3,G475,0)</f>
        <v>0</v>
      </c>
      <c r="BD475" s="146">
        <f>IF(AZ475=4,G475,0)</f>
        <v>0</v>
      </c>
      <c r="BE475" s="146">
        <f>IF(AZ475=5,G475,0)</f>
        <v>0</v>
      </c>
      <c r="CA475" s="170">
        <v>7</v>
      </c>
      <c r="CB475" s="170">
        <v>1002</v>
      </c>
      <c r="CZ475" s="146">
        <v>0</v>
      </c>
    </row>
    <row r="476" spans="1:104">
      <c r="A476" s="184"/>
      <c r="B476" s="185" t="s">
        <v>74</v>
      </c>
      <c r="C476" s="186" t="str">
        <f>CONCATENATE(B460," ",C460)</f>
        <v>767 Konstrukce zámečnické</v>
      </c>
      <c r="D476" s="187"/>
      <c r="E476" s="188"/>
      <c r="F476" s="189"/>
      <c r="G476" s="190">
        <f>SUM(G460:G475)</f>
        <v>0</v>
      </c>
      <c r="O476" s="170">
        <v>4</v>
      </c>
      <c r="BA476" s="191">
        <f>SUM(BA460:BA475)</f>
        <v>0</v>
      </c>
      <c r="BB476" s="191">
        <f>SUM(BB460:BB475)</f>
        <v>0</v>
      </c>
      <c r="BC476" s="191">
        <f>SUM(BC460:BC475)</f>
        <v>0</v>
      </c>
      <c r="BD476" s="191">
        <f>SUM(BD460:BD475)</f>
        <v>0</v>
      </c>
      <c r="BE476" s="191">
        <f>SUM(BE460:BE475)</f>
        <v>0</v>
      </c>
    </row>
    <row r="477" spans="1:104">
      <c r="A477" s="163" t="s">
        <v>73</v>
      </c>
      <c r="B477" s="164" t="s">
        <v>527</v>
      </c>
      <c r="C477" s="165" t="s">
        <v>528</v>
      </c>
      <c r="D477" s="166"/>
      <c r="E477" s="167"/>
      <c r="F477" s="167"/>
      <c r="G477" s="168"/>
      <c r="H477" s="169"/>
      <c r="I477" s="169"/>
      <c r="O477" s="170">
        <v>1</v>
      </c>
    </row>
    <row r="478" spans="1:104">
      <c r="A478" s="171">
        <v>115</v>
      </c>
      <c r="B478" s="172" t="s">
        <v>529</v>
      </c>
      <c r="C478" s="173" t="s">
        <v>530</v>
      </c>
      <c r="D478" s="174" t="s">
        <v>104</v>
      </c>
      <c r="E478" s="175">
        <v>117.1</v>
      </c>
      <c r="F478" s="175">
        <v>0</v>
      </c>
      <c r="G478" s="176">
        <f>E478*F478</f>
        <v>0</v>
      </c>
      <c r="O478" s="170">
        <v>2</v>
      </c>
      <c r="AA478" s="146">
        <v>1</v>
      </c>
      <c r="AB478" s="146">
        <v>7</v>
      </c>
      <c r="AC478" s="146">
        <v>7</v>
      </c>
      <c r="AZ478" s="146">
        <v>2</v>
      </c>
      <c r="BA478" s="146">
        <f>IF(AZ478=1,G478,0)</f>
        <v>0</v>
      </c>
      <c r="BB478" s="146">
        <f>IF(AZ478=2,G478,0)</f>
        <v>0</v>
      </c>
      <c r="BC478" s="146">
        <f>IF(AZ478=3,G478,0)</f>
        <v>0</v>
      </c>
      <c r="BD478" s="146">
        <f>IF(AZ478=4,G478,0)</f>
        <v>0</v>
      </c>
      <c r="BE478" s="146">
        <f>IF(AZ478=5,G478,0)</f>
        <v>0</v>
      </c>
      <c r="CA478" s="170">
        <v>1</v>
      </c>
      <c r="CB478" s="170">
        <v>7</v>
      </c>
      <c r="CZ478" s="146">
        <v>5.0000000000000002E-5</v>
      </c>
    </row>
    <row r="479" spans="1:104">
      <c r="A479" s="177"/>
      <c r="B479" s="180"/>
      <c r="C479" s="296" t="s">
        <v>531</v>
      </c>
      <c r="D479" s="297"/>
      <c r="E479" s="181">
        <v>46.4</v>
      </c>
      <c r="F479" s="182"/>
      <c r="G479" s="183"/>
      <c r="M479" s="179" t="s">
        <v>531</v>
      </c>
      <c r="O479" s="170"/>
    </row>
    <row r="480" spans="1:104">
      <c r="A480" s="177"/>
      <c r="B480" s="180"/>
      <c r="C480" s="296" t="s">
        <v>532</v>
      </c>
      <c r="D480" s="297"/>
      <c r="E480" s="181">
        <v>42.4</v>
      </c>
      <c r="F480" s="182"/>
      <c r="G480" s="183"/>
      <c r="M480" s="179" t="s">
        <v>532</v>
      </c>
      <c r="O480" s="170"/>
    </row>
    <row r="481" spans="1:104">
      <c r="A481" s="177"/>
      <c r="B481" s="180"/>
      <c r="C481" s="296" t="s">
        <v>533</v>
      </c>
      <c r="D481" s="297"/>
      <c r="E481" s="181">
        <v>1</v>
      </c>
      <c r="F481" s="182"/>
      <c r="G481" s="183"/>
      <c r="M481" s="179" t="s">
        <v>533</v>
      </c>
      <c r="O481" s="170"/>
    </row>
    <row r="482" spans="1:104">
      <c r="A482" s="177"/>
      <c r="B482" s="180"/>
      <c r="C482" s="296" t="s">
        <v>534</v>
      </c>
      <c r="D482" s="297"/>
      <c r="E482" s="181">
        <v>5.3</v>
      </c>
      <c r="F482" s="182"/>
      <c r="G482" s="183"/>
      <c r="M482" s="179" t="s">
        <v>534</v>
      </c>
      <c r="O482" s="170"/>
    </row>
    <row r="483" spans="1:104">
      <c r="A483" s="177"/>
      <c r="B483" s="180"/>
      <c r="C483" s="296" t="s">
        <v>535</v>
      </c>
      <c r="D483" s="297"/>
      <c r="E483" s="181">
        <v>22</v>
      </c>
      <c r="F483" s="182"/>
      <c r="G483" s="183"/>
      <c r="M483" s="179" t="s">
        <v>535</v>
      </c>
      <c r="O483" s="170"/>
    </row>
    <row r="484" spans="1:104">
      <c r="A484" s="171">
        <v>116</v>
      </c>
      <c r="B484" s="172" t="s">
        <v>536</v>
      </c>
      <c r="C484" s="173" t="s">
        <v>537</v>
      </c>
      <c r="D484" s="174" t="s">
        <v>101</v>
      </c>
      <c r="E484" s="175">
        <v>8</v>
      </c>
      <c r="F484" s="175">
        <v>0</v>
      </c>
      <c r="G484" s="176">
        <f>E484*F484</f>
        <v>0</v>
      </c>
      <c r="O484" s="170">
        <v>2</v>
      </c>
      <c r="AA484" s="146">
        <v>3</v>
      </c>
      <c r="AB484" s="146">
        <v>7</v>
      </c>
      <c r="AC484" s="146">
        <v>61143071</v>
      </c>
      <c r="AZ484" s="146">
        <v>2</v>
      </c>
      <c r="BA484" s="146">
        <f>IF(AZ484=1,G484,0)</f>
        <v>0</v>
      </c>
      <c r="BB484" s="146">
        <f>IF(AZ484=2,G484,0)</f>
        <v>0</v>
      </c>
      <c r="BC484" s="146">
        <f>IF(AZ484=3,G484,0)</f>
        <v>0</v>
      </c>
      <c r="BD484" s="146">
        <f>IF(AZ484=4,G484,0)</f>
        <v>0</v>
      </c>
      <c r="BE484" s="146">
        <f>IF(AZ484=5,G484,0)</f>
        <v>0</v>
      </c>
      <c r="CA484" s="170">
        <v>3</v>
      </c>
      <c r="CB484" s="170">
        <v>7</v>
      </c>
      <c r="CZ484" s="146">
        <v>3.2099999999999997E-2</v>
      </c>
    </row>
    <row r="485" spans="1:104">
      <c r="A485" s="177"/>
      <c r="B485" s="180"/>
      <c r="C485" s="296" t="s">
        <v>538</v>
      </c>
      <c r="D485" s="297"/>
      <c r="E485" s="181">
        <v>8</v>
      </c>
      <c r="F485" s="182"/>
      <c r="G485" s="183"/>
      <c r="M485" s="206">
        <v>4.7222222222222221E-2</v>
      </c>
      <c r="O485" s="170"/>
    </row>
    <row r="486" spans="1:104">
      <c r="A486" s="171">
        <v>117</v>
      </c>
      <c r="B486" s="172" t="s">
        <v>539</v>
      </c>
      <c r="C486" s="173" t="s">
        <v>540</v>
      </c>
      <c r="D486" s="174" t="s">
        <v>101</v>
      </c>
      <c r="E486" s="175">
        <v>1</v>
      </c>
      <c r="F486" s="175">
        <v>0</v>
      </c>
      <c r="G486" s="176">
        <f>E486*F486</f>
        <v>0</v>
      </c>
      <c r="O486" s="170">
        <v>2</v>
      </c>
      <c r="AA486" s="146">
        <v>3</v>
      </c>
      <c r="AB486" s="146">
        <v>7</v>
      </c>
      <c r="AC486" s="146">
        <v>61143075</v>
      </c>
      <c r="AZ486" s="146">
        <v>2</v>
      </c>
      <c r="BA486" s="146">
        <f>IF(AZ486=1,G486,0)</f>
        <v>0</v>
      </c>
      <c r="BB486" s="146">
        <f>IF(AZ486=2,G486,0)</f>
        <v>0</v>
      </c>
      <c r="BC486" s="146">
        <f>IF(AZ486=3,G486,0)</f>
        <v>0</v>
      </c>
      <c r="BD486" s="146">
        <f>IF(AZ486=4,G486,0)</f>
        <v>0</v>
      </c>
      <c r="BE486" s="146">
        <f>IF(AZ486=5,G486,0)</f>
        <v>0</v>
      </c>
      <c r="CA486" s="170">
        <v>3</v>
      </c>
      <c r="CB486" s="170">
        <v>7</v>
      </c>
      <c r="CZ486" s="146">
        <v>3.5000000000000003E-2</v>
      </c>
    </row>
    <row r="487" spans="1:104">
      <c r="A487" s="177"/>
      <c r="B487" s="180"/>
      <c r="C487" s="296" t="s">
        <v>541</v>
      </c>
      <c r="D487" s="297"/>
      <c r="E487" s="181">
        <v>1</v>
      </c>
      <c r="F487" s="182"/>
      <c r="G487" s="183"/>
      <c r="M487" s="206">
        <v>0.12569444444444444</v>
      </c>
      <c r="O487" s="170"/>
    </row>
    <row r="488" spans="1:104">
      <c r="A488" s="171">
        <v>118</v>
      </c>
      <c r="B488" s="172" t="s">
        <v>542</v>
      </c>
      <c r="C488" s="173" t="s">
        <v>543</v>
      </c>
      <c r="D488" s="174" t="s">
        <v>101</v>
      </c>
      <c r="E488" s="175">
        <v>1</v>
      </c>
      <c r="F488" s="175">
        <v>0</v>
      </c>
      <c r="G488" s="176">
        <f>E488*F488</f>
        <v>0</v>
      </c>
      <c r="O488" s="170">
        <v>2</v>
      </c>
      <c r="AA488" s="146">
        <v>3</v>
      </c>
      <c r="AB488" s="146">
        <v>7</v>
      </c>
      <c r="AC488" s="146">
        <v>61143111</v>
      </c>
      <c r="AZ488" s="146">
        <v>2</v>
      </c>
      <c r="BA488" s="146">
        <f>IF(AZ488=1,G488,0)</f>
        <v>0</v>
      </c>
      <c r="BB488" s="146">
        <f>IF(AZ488=2,G488,0)</f>
        <v>0</v>
      </c>
      <c r="BC488" s="146">
        <f>IF(AZ488=3,G488,0)</f>
        <v>0</v>
      </c>
      <c r="BD488" s="146">
        <f>IF(AZ488=4,G488,0)</f>
        <v>0</v>
      </c>
      <c r="BE488" s="146">
        <f>IF(AZ488=5,G488,0)</f>
        <v>0</v>
      </c>
      <c r="CA488" s="170">
        <v>3</v>
      </c>
      <c r="CB488" s="170">
        <v>7</v>
      </c>
      <c r="CZ488" s="146">
        <v>4.0899999999999999E-2</v>
      </c>
    </row>
    <row r="489" spans="1:104">
      <c r="A489" s="177"/>
      <c r="B489" s="180"/>
      <c r="C489" s="296" t="s">
        <v>544</v>
      </c>
      <c r="D489" s="297"/>
      <c r="E489" s="181">
        <v>1</v>
      </c>
      <c r="F489" s="182"/>
      <c r="G489" s="183"/>
      <c r="M489" s="206">
        <v>0.1673611111111111</v>
      </c>
      <c r="O489" s="170"/>
    </row>
    <row r="490" spans="1:104">
      <c r="A490" s="171">
        <v>119</v>
      </c>
      <c r="B490" s="172" t="s">
        <v>545</v>
      </c>
      <c r="C490" s="173" t="s">
        <v>546</v>
      </c>
      <c r="D490" s="174" t="s">
        <v>101</v>
      </c>
      <c r="E490" s="175">
        <v>8</v>
      </c>
      <c r="F490" s="175">
        <v>0</v>
      </c>
      <c r="G490" s="176">
        <f>E490*F490</f>
        <v>0</v>
      </c>
      <c r="O490" s="170">
        <v>2</v>
      </c>
      <c r="AA490" s="146">
        <v>3</v>
      </c>
      <c r="AB490" s="146">
        <v>7</v>
      </c>
      <c r="AC490" s="146">
        <v>61143251</v>
      </c>
      <c r="AZ490" s="146">
        <v>2</v>
      </c>
      <c r="BA490" s="146">
        <f>IF(AZ490=1,G490,0)</f>
        <v>0</v>
      </c>
      <c r="BB490" s="146">
        <f>IF(AZ490=2,G490,0)</f>
        <v>0</v>
      </c>
      <c r="BC490" s="146">
        <f>IF(AZ490=3,G490,0)</f>
        <v>0</v>
      </c>
      <c r="BD490" s="146">
        <f>IF(AZ490=4,G490,0)</f>
        <v>0</v>
      </c>
      <c r="BE490" s="146">
        <f>IF(AZ490=5,G490,0)</f>
        <v>0</v>
      </c>
      <c r="CA490" s="170">
        <v>3</v>
      </c>
      <c r="CB490" s="170">
        <v>7</v>
      </c>
      <c r="CZ490" s="146">
        <v>3.4000000000000002E-2</v>
      </c>
    </row>
    <row r="491" spans="1:104">
      <c r="A491" s="177"/>
      <c r="B491" s="180"/>
      <c r="C491" s="296" t="s">
        <v>547</v>
      </c>
      <c r="D491" s="297"/>
      <c r="E491" s="181">
        <v>8</v>
      </c>
      <c r="F491" s="182"/>
      <c r="G491" s="183"/>
      <c r="M491" s="206">
        <v>8.8888888888888892E-2</v>
      </c>
      <c r="O491" s="170"/>
    </row>
    <row r="492" spans="1:104">
      <c r="A492" s="184"/>
      <c r="B492" s="185" t="s">
        <v>74</v>
      </c>
      <c r="C492" s="186" t="str">
        <f>CONCATENATE(B477," ",C477)</f>
        <v>769 Otvorové prvky z plastu</v>
      </c>
      <c r="D492" s="187"/>
      <c r="E492" s="188"/>
      <c r="F492" s="189"/>
      <c r="G492" s="190">
        <f>SUM(G477:G491)</f>
        <v>0</v>
      </c>
      <c r="O492" s="170">
        <v>4</v>
      </c>
      <c r="BA492" s="191">
        <f>SUM(BA477:BA491)</f>
        <v>0</v>
      </c>
      <c r="BB492" s="191">
        <f>SUM(BB477:BB491)</f>
        <v>0</v>
      </c>
      <c r="BC492" s="191">
        <f>SUM(BC477:BC491)</f>
        <v>0</v>
      </c>
      <c r="BD492" s="191">
        <f>SUM(BD477:BD491)</f>
        <v>0</v>
      </c>
      <c r="BE492" s="191">
        <f>SUM(BE477:BE491)</f>
        <v>0</v>
      </c>
    </row>
    <row r="493" spans="1:104">
      <c r="A493" s="163" t="s">
        <v>73</v>
      </c>
      <c r="B493" s="164" t="s">
        <v>548</v>
      </c>
      <c r="C493" s="165" t="s">
        <v>549</v>
      </c>
      <c r="D493" s="166"/>
      <c r="E493" s="167"/>
      <c r="F493" s="167"/>
      <c r="G493" s="168"/>
      <c r="H493" s="169"/>
      <c r="I493" s="169"/>
      <c r="O493" s="170">
        <v>1</v>
      </c>
    </row>
    <row r="494" spans="1:104">
      <c r="A494" s="171">
        <v>120</v>
      </c>
      <c r="B494" s="172" t="s">
        <v>550</v>
      </c>
      <c r="C494" s="173" t="s">
        <v>551</v>
      </c>
      <c r="D494" s="174" t="s">
        <v>101</v>
      </c>
      <c r="E494" s="175">
        <v>2</v>
      </c>
      <c r="F494" s="175">
        <v>0</v>
      </c>
      <c r="G494" s="176">
        <f>E494*F494</f>
        <v>0</v>
      </c>
      <c r="O494" s="170">
        <v>2</v>
      </c>
      <c r="AA494" s="146">
        <v>3</v>
      </c>
      <c r="AB494" s="146">
        <v>7</v>
      </c>
      <c r="AC494" s="146">
        <v>61143020</v>
      </c>
      <c r="AZ494" s="146">
        <v>2</v>
      </c>
      <c r="BA494" s="146">
        <f>IF(AZ494=1,G494,0)</f>
        <v>0</v>
      </c>
      <c r="BB494" s="146">
        <f>IF(AZ494=2,G494,0)</f>
        <v>0</v>
      </c>
      <c r="BC494" s="146">
        <f>IF(AZ494=3,G494,0)</f>
        <v>0</v>
      </c>
      <c r="BD494" s="146">
        <f>IF(AZ494=4,G494,0)</f>
        <v>0</v>
      </c>
      <c r="BE494" s="146">
        <f>IF(AZ494=5,G494,0)</f>
        <v>0</v>
      </c>
      <c r="CA494" s="170">
        <v>3</v>
      </c>
      <c r="CB494" s="170">
        <v>7</v>
      </c>
      <c r="CZ494" s="146">
        <v>1.0800000000000001E-2</v>
      </c>
    </row>
    <row r="495" spans="1:104">
      <c r="A495" s="177"/>
      <c r="B495" s="180"/>
      <c r="C495" s="296" t="s">
        <v>552</v>
      </c>
      <c r="D495" s="297"/>
      <c r="E495" s="181">
        <v>2</v>
      </c>
      <c r="F495" s="182"/>
      <c r="G495" s="183"/>
      <c r="M495" s="206">
        <v>0.20972222222222223</v>
      </c>
      <c r="O495" s="170"/>
    </row>
    <row r="496" spans="1:104">
      <c r="A496" s="171">
        <v>121</v>
      </c>
      <c r="B496" s="172" t="s">
        <v>553</v>
      </c>
      <c r="C496" s="173" t="s">
        <v>554</v>
      </c>
      <c r="D496" s="174" t="s">
        <v>61</v>
      </c>
      <c r="E496" s="175">
        <v>0</v>
      </c>
      <c r="F496" s="175">
        <v>0</v>
      </c>
      <c r="G496" s="176">
        <f>E496*F496</f>
        <v>0</v>
      </c>
      <c r="O496" s="170">
        <v>2</v>
      </c>
      <c r="AA496" s="146">
        <v>7</v>
      </c>
      <c r="AB496" s="146">
        <v>1002</v>
      </c>
      <c r="AC496" s="146">
        <v>5</v>
      </c>
      <c r="AZ496" s="146">
        <v>2</v>
      </c>
      <c r="BA496" s="146">
        <f>IF(AZ496=1,G496,0)</f>
        <v>0</v>
      </c>
      <c r="BB496" s="146">
        <f>IF(AZ496=2,G496,0)</f>
        <v>0</v>
      </c>
      <c r="BC496" s="146">
        <f>IF(AZ496=3,G496,0)</f>
        <v>0</v>
      </c>
      <c r="BD496" s="146">
        <f>IF(AZ496=4,G496,0)</f>
        <v>0</v>
      </c>
      <c r="BE496" s="146">
        <f>IF(AZ496=5,G496,0)</f>
        <v>0</v>
      </c>
      <c r="CA496" s="170">
        <v>7</v>
      </c>
      <c r="CB496" s="170">
        <v>1002</v>
      </c>
      <c r="CZ496" s="146">
        <v>0</v>
      </c>
    </row>
    <row r="497" spans="1:104">
      <c r="A497" s="184"/>
      <c r="B497" s="185" t="s">
        <v>74</v>
      </c>
      <c r="C497" s="186" t="str">
        <f>CONCATENATE(B493," ",C493)</f>
        <v>771 Podlahy z dlaždic a obklady</v>
      </c>
      <c r="D497" s="187"/>
      <c r="E497" s="188"/>
      <c r="F497" s="189"/>
      <c r="G497" s="190">
        <f>SUM(G493:G496)</f>
        <v>0</v>
      </c>
      <c r="O497" s="170">
        <v>4</v>
      </c>
      <c r="BA497" s="191">
        <f>SUM(BA493:BA496)</f>
        <v>0</v>
      </c>
      <c r="BB497" s="191">
        <f>SUM(BB493:BB496)</f>
        <v>0</v>
      </c>
      <c r="BC497" s="191">
        <f>SUM(BC493:BC496)</f>
        <v>0</v>
      </c>
      <c r="BD497" s="191">
        <f>SUM(BD493:BD496)</f>
        <v>0</v>
      </c>
      <c r="BE497" s="191">
        <f>SUM(BE493:BE496)</f>
        <v>0</v>
      </c>
    </row>
    <row r="498" spans="1:104">
      <c r="A498" s="163" t="s">
        <v>73</v>
      </c>
      <c r="B498" s="164" t="s">
        <v>555</v>
      </c>
      <c r="C498" s="165" t="s">
        <v>556</v>
      </c>
      <c r="D498" s="166"/>
      <c r="E498" s="167"/>
      <c r="F498" s="167"/>
      <c r="G498" s="168"/>
      <c r="H498" s="169"/>
      <c r="I498" s="169"/>
      <c r="O498" s="170">
        <v>1</v>
      </c>
    </row>
    <row r="499" spans="1:104">
      <c r="A499" s="171">
        <v>122</v>
      </c>
      <c r="B499" s="172" t="s">
        <v>557</v>
      </c>
      <c r="C499" s="173" t="s">
        <v>558</v>
      </c>
      <c r="D499" s="174" t="s">
        <v>121</v>
      </c>
      <c r="E499" s="175">
        <v>60</v>
      </c>
      <c r="F499" s="175">
        <v>0</v>
      </c>
      <c r="G499" s="176">
        <f>E499*F499</f>
        <v>0</v>
      </c>
      <c r="O499" s="170">
        <v>2</v>
      </c>
      <c r="AA499" s="146">
        <v>1</v>
      </c>
      <c r="AB499" s="146">
        <v>7</v>
      </c>
      <c r="AC499" s="146">
        <v>7</v>
      </c>
      <c r="AZ499" s="146">
        <v>2</v>
      </c>
      <c r="BA499" s="146">
        <f>IF(AZ499=1,G499,0)</f>
        <v>0</v>
      </c>
      <c r="BB499" s="146">
        <f>IF(AZ499=2,G499,0)</f>
        <v>0</v>
      </c>
      <c r="BC499" s="146">
        <f>IF(AZ499=3,G499,0)</f>
        <v>0</v>
      </c>
      <c r="BD499" s="146">
        <f>IF(AZ499=4,G499,0)</f>
        <v>0</v>
      </c>
      <c r="BE499" s="146">
        <f>IF(AZ499=5,G499,0)</f>
        <v>0</v>
      </c>
      <c r="CA499" s="170">
        <v>1</v>
      </c>
      <c r="CB499" s="170">
        <v>7</v>
      </c>
      <c r="CZ499" s="146">
        <v>1.0000000000000001E-5</v>
      </c>
    </row>
    <row r="500" spans="1:104">
      <c r="A500" s="177"/>
      <c r="B500" s="180"/>
      <c r="C500" s="296" t="s">
        <v>559</v>
      </c>
      <c r="D500" s="297"/>
      <c r="E500" s="181">
        <v>0</v>
      </c>
      <c r="F500" s="182"/>
      <c r="G500" s="183"/>
      <c r="M500" s="179" t="s">
        <v>559</v>
      </c>
      <c r="O500" s="170"/>
    </row>
    <row r="501" spans="1:104" ht="21">
      <c r="A501" s="177"/>
      <c r="B501" s="180"/>
      <c r="C501" s="296" t="s">
        <v>560</v>
      </c>
      <c r="D501" s="297"/>
      <c r="E501" s="181">
        <v>60</v>
      </c>
      <c r="F501" s="182"/>
      <c r="G501" s="183"/>
      <c r="M501" s="179" t="s">
        <v>560</v>
      </c>
      <c r="O501" s="170"/>
    </row>
    <row r="502" spans="1:104">
      <c r="A502" s="171">
        <v>123</v>
      </c>
      <c r="B502" s="172" t="s">
        <v>561</v>
      </c>
      <c r="C502" s="173" t="s">
        <v>562</v>
      </c>
      <c r="D502" s="174" t="s">
        <v>121</v>
      </c>
      <c r="E502" s="175">
        <v>379.6</v>
      </c>
      <c r="F502" s="175">
        <v>0</v>
      </c>
      <c r="G502" s="176">
        <f>E502*F502</f>
        <v>0</v>
      </c>
      <c r="O502" s="170">
        <v>2</v>
      </c>
      <c r="AA502" s="146">
        <v>1</v>
      </c>
      <c r="AB502" s="146">
        <v>7</v>
      </c>
      <c r="AC502" s="146">
        <v>7</v>
      </c>
      <c r="AZ502" s="146">
        <v>2</v>
      </c>
      <c r="BA502" s="146">
        <f>IF(AZ502=1,G502,0)</f>
        <v>0</v>
      </c>
      <c r="BB502" s="146">
        <f>IF(AZ502=2,G502,0)</f>
        <v>0</v>
      </c>
      <c r="BC502" s="146">
        <f>IF(AZ502=3,G502,0)</f>
        <v>0</v>
      </c>
      <c r="BD502" s="146">
        <f>IF(AZ502=4,G502,0)</f>
        <v>0</v>
      </c>
      <c r="BE502" s="146">
        <f>IF(AZ502=5,G502,0)</f>
        <v>0</v>
      </c>
      <c r="CA502" s="170">
        <v>1</v>
      </c>
      <c r="CB502" s="170">
        <v>7</v>
      </c>
      <c r="CZ502" s="146">
        <v>1.0000000000000001E-5</v>
      </c>
    </row>
    <row r="503" spans="1:104">
      <c r="A503" s="177"/>
      <c r="B503" s="180"/>
      <c r="C503" s="296" t="s">
        <v>279</v>
      </c>
      <c r="D503" s="297"/>
      <c r="E503" s="181">
        <v>379.6</v>
      </c>
      <c r="F503" s="182"/>
      <c r="G503" s="183"/>
      <c r="M503" s="179" t="s">
        <v>279</v>
      </c>
      <c r="O503" s="170"/>
    </row>
    <row r="504" spans="1:104">
      <c r="A504" s="171">
        <v>124</v>
      </c>
      <c r="B504" s="172" t="s">
        <v>563</v>
      </c>
      <c r="C504" s="173" t="s">
        <v>564</v>
      </c>
      <c r="D504" s="174" t="s">
        <v>121</v>
      </c>
      <c r="E504" s="175">
        <v>379.6</v>
      </c>
      <c r="F504" s="175">
        <v>0</v>
      </c>
      <c r="G504" s="176">
        <f>E504*F504</f>
        <v>0</v>
      </c>
      <c r="O504" s="170">
        <v>2</v>
      </c>
      <c r="AA504" s="146">
        <v>1</v>
      </c>
      <c r="AB504" s="146">
        <v>7</v>
      </c>
      <c r="AC504" s="146">
        <v>7</v>
      </c>
      <c r="AZ504" s="146">
        <v>2</v>
      </c>
      <c r="BA504" s="146">
        <f>IF(AZ504=1,G504,0)</f>
        <v>0</v>
      </c>
      <c r="BB504" s="146">
        <f>IF(AZ504=2,G504,0)</f>
        <v>0</v>
      </c>
      <c r="BC504" s="146">
        <f>IF(AZ504=3,G504,0)</f>
        <v>0</v>
      </c>
      <c r="BD504" s="146">
        <f>IF(AZ504=4,G504,0)</f>
        <v>0</v>
      </c>
      <c r="BE504" s="146">
        <f>IF(AZ504=5,G504,0)</f>
        <v>0</v>
      </c>
      <c r="CA504" s="170">
        <v>1</v>
      </c>
      <c r="CB504" s="170">
        <v>7</v>
      </c>
      <c r="CZ504" s="146">
        <v>3.6999999999999999E-4</v>
      </c>
    </row>
    <row r="505" spans="1:104">
      <c r="A505" s="177"/>
      <c r="B505" s="180"/>
      <c r="C505" s="296" t="s">
        <v>279</v>
      </c>
      <c r="D505" s="297"/>
      <c r="E505" s="181">
        <v>379.6</v>
      </c>
      <c r="F505" s="182"/>
      <c r="G505" s="183"/>
      <c r="M505" s="179" t="s">
        <v>279</v>
      </c>
      <c r="O505" s="170"/>
    </row>
    <row r="506" spans="1:104">
      <c r="A506" s="171">
        <v>125</v>
      </c>
      <c r="B506" s="172" t="s">
        <v>565</v>
      </c>
      <c r="C506" s="173" t="s">
        <v>566</v>
      </c>
      <c r="D506" s="174" t="s">
        <v>121</v>
      </c>
      <c r="E506" s="175">
        <v>176.8</v>
      </c>
      <c r="F506" s="175">
        <v>0</v>
      </c>
      <c r="G506" s="176">
        <f>E506*F506</f>
        <v>0</v>
      </c>
      <c r="O506" s="170">
        <v>2</v>
      </c>
      <c r="AA506" s="146">
        <v>1</v>
      </c>
      <c r="AB506" s="146">
        <v>7</v>
      </c>
      <c r="AC506" s="146">
        <v>7</v>
      </c>
      <c r="AZ506" s="146">
        <v>2</v>
      </c>
      <c r="BA506" s="146">
        <f>IF(AZ506=1,G506,0)</f>
        <v>0</v>
      </c>
      <c r="BB506" s="146">
        <f>IF(AZ506=2,G506,0)</f>
        <v>0</v>
      </c>
      <c r="BC506" s="146">
        <f>IF(AZ506=3,G506,0)</f>
        <v>0</v>
      </c>
      <c r="BD506" s="146">
        <f>IF(AZ506=4,G506,0)</f>
        <v>0</v>
      </c>
      <c r="BE506" s="146">
        <f>IF(AZ506=5,G506,0)</f>
        <v>0</v>
      </c>
      <c r="CA506" s="170">
        <v>1</v>
      </c>
      <c r="CB506" s="170">
        <v>7</v>
      </c>
      <c r="CZ506" s="146">
        <v>1.1E-4</v>
      </c>
    </row>
    <row r="507" spans="1:104">
      <c r="A507" s="177"/>
      <c r="B507" s="180"/>
      <c r="C507" s="296" t="s">
        <v>221</v>
      </c>
      <c r="D507" s="297"/>
      <c r="E507" s="181">
        <v>176.8</v>
      </c>
      <c r="F507" s="182"/>
      <c r="G507" s="183"/>
      <c r="M507" s="179" t="s">
        <v>221</v>
      </c>
      <c r="O507" s="170"/>
    </row>
    <row r="508" spans="1:104">
      <c r="A508" s="177"/>
      <c r="B508" s="180"/>
      <c r="C508" s="296" t="s">
        <v>222</v>
      </c>
      <c r="D508" s="297"/>
      <c r="E508" s="181">
        <v>0</v>
      </c>
      <c r="F508" s="182"/>
      <c r="G508" s="183"/>
      <c r="M508" s="179" t="s">
        <v>222</v>
      </c>
      <c r="O508" s="170"/>
    </row>
    <row r="509" spans="1:104">
      <c r="A509" s="184"/>
      <c r="B509" s="185" t="s">
        <v>74</v>
      </c>
      <c r="C509" s="186" t="str">
        <f>CONCATENATE(B498," ",C498)</f>
        <v>783 Nátěry</v>
      </c>
      <c r="D509" s="187"/>
      <c r="E509" s="188"/>
      <c r="F509" s="189"/>
      <c r="G509" s="190">
        <f>SUM(G498:G508)</f>
        <v>0</v>
      </c>
      <c r="O509" s="170">
        <v>4</v>
      </c>
      <c r="BA509" s="191">
        <f>SUM(BA498:BA508)</f>
        <v>0</v>
      </c>
      <c r="BB509" s="191">
        <f>SUM(BB498:BB508)</f>
        <v>0</v>
      </c>
      <c r="BC509" s="191">
        <f>SUM(BC498:BC508)</f>
        <v>0</v>
      </c>
      <c r="BD509" s="191">
        <f>SUM(BD498:BD508)</f>
        <v>0</v>
      </c>
      <c r="BE509" s="191">
        <f>SUM(BE498:BE508)</f>
        <v>0</v>
      </c>
    </row>
    <row r="510" spans="1:104">
      <c r="A510" s="163" t="s">
        <v>73</v>
      </c>
      <c r="B510" s="164" t="s">
        <v>567</v>
      </c>
      <c r="C510" s="165" t="s">
        <v>568</v>
      </c>
      <c r="D510" s="166"/>
      <c r="E510" s="167"/>
      <c r="F510" s="167"/>
      <c r="G510" s="168"/>
      <c r="H510" s="169"/>
      <c r="I510" s="169"/>
      <c r="O510" s="170">
        <v>1</v>
      </c>
    </row>
    <row r="511" spans="1:104">
      <c r="A511" s="171">
        <v>126</v>
      </c>
      <c r="B511" s="172" t="s">
        <v>569</v>
      </c>
      <c r="C511" s="173" t="s">
        <v>570</v>
      </c>
      <c r="D511" s="174" t="s">
        <v>121</v>
      </c>
      <c r="E511" s="175">
        <v>329</v>
      </c>
      <c r="F511" s="175">
        <v>0</v>
      </c>
      <c r="G511" s="176">
        <f>E511*F511</f>
        <v>0</v>
      </c>
      <c r="O511" s="170">
        <v>2</v>
      </c>
      <c r="AA511" s="146">
        <v>1</v>
      </c>
      <c r="AB511" s="146">
        <v>7</v>
      </c>
      <c r="AC511" s="146">
        <v>7</v>
      </c>
      <c r="AZ511" s="146">
        <v>2</v>
      </c>
      <c r="BA511" s="146">
        <f>IF(AZ511=1,G511,0)</f>
        <v>0</v>
      </c>
      <c r="BB511" s="146">
        <f>IF(AZ511=2,G511,0)</f>
        <v>0</v>
      </c>
      <c r="BC511" s="146">
        <f>IF(AZ511=3,G511,0)</f>
        <v>0</v>
      </c>
      <c r="BD511" s="146">
        <f>IF(AZ511=4,G511,0)</f>
        <v>0</v>
      </c>
      <c r="BE511" s="146">
        <f>IF(AZ511=5,G511,0)</f>
        <v>0</v>
      </c>
      <c r="CA511" s="170">
        <v>1</v>
      </c>
      <c r="CB511" s="170">
        <v>7</v>
      </c>
      <c r="CZ511" s="146">
        <v>1.3999999999999999E-4</v>
      </c>
    </row>
    <row r="512" spans="1:104">
      <c r="A512" s="177"/>
      <c r="B512" s="180"/>
      <c r="C512" s="296" t="s">
        <v>571</v>
      </c>
      <c r="D512" s="297"/>
      <c r="E512" s="181">
        <v>0</v>
      </c>
      <c r="F512" s="182"/>
      <c r="G512" s="183"/>
      <c r="M512" s="179" t="s">
        <v>571</v>
      </c>
      <c r="O512" s="170"/>
    </row>
    <row r="513" spans="1:104">
      <c r="A513" s="177"/>
      <c r="B513" s="180"/>
      <c r="C513" s="296" t="s">
        <v>572</v>
      </c>
      <c r="D513" s="297"/>
      <c r="E513" s="181">
        <v>64.5</v>
      </c>
      <c r="F513" s="182"/>
      <c r="G513" s="183"/>
      <c r="M513" s="179" t="s">
        <v>572</v>
      </c>
      <c r="O513" s="170"/>
    </row>
    <row r="514" spans="1:104">
      <c r="A514" s="177"/>
      <c r="B514" s="180"/>
      <c r="C514" s="296" t="s">
        <v>573</v>
      </c>
      <c r="D514" s="297"/>
      <c r="E514" s="181">
        <v>64.5</v>
      </c>
      <c r="F514" s="182"/>
      <c r="G514" s="183"/>
      <c r="M514" s="179" t="s">
        <v>573</v>
      </c>
      <c r="O514" s="170"/>
    </row>
    <row r="515" spans="1:104">
      <c r="A515" s="177"/>
      <c r="B515" s="180"/>
      <c r="C515" s="296" t="s">
        <v>574</v>
      </c>
      <c r="D515" s="297"/>
      <c r="E515" s="181">
        <v>200</v>
      </c>
      <c r="F515" s="182"/>
      <c r="G515" s="183"/>
      <c r="M515" s="179" t="s">
        <v>574</v>
      </c>
      <c r="O515" s="170"/>
    </row>
    <row r="516" spans="1:104">
      <c r="A516" s="184"/>
      <c r="B516" s="185" t="s">
        <v>74</v>
      </c>
      <c r="C516" s="186" t="str">
        <f>CONCATENATE(B510," ",C510)</f>
        <v>784 Malby</v>
      </c>
      <c r="D516" s="187"/>
      <c r="E516" s="188"/>
      <c r="F516" s="189"/>
      <c r="G516" s="190">
        <f>SUM(G510:G515)</f>
        <v>0</v>
      </c>
      <c r="O516" s="170">
        <v>4</v>
      </c>
      <c r="BA516" s="191">
        <f>SUM(BA510:BA515)</f>
        <v>0</v>
      </c>
      <c r="BB516" s="191">
        <f>SUM(BB510:BB515)</f>
        <v>0</v>
      </c>
      <c r="BC516" s="191">
        <f>SUM(BC510:BC515)</f>
        <v>0</v>
      </c>
      <c r="BD516" s="191">
        <f>SUM(BD510:BD515)</f>
        <v>0</v>
      </c>
      <c r="BE516" s="191">
        <f>SUM(BE510:BE515)</f>
        <v>0</v>
      </c>
    </row>
    <row r="517" spans="1:104">
      <c r="A517" s="163" t="s">
        <v>73</v>
      </c>
      <c r="B517" s="164" t="s">
        <v>575</v>
      </c>
      <c r="C517" s="165" t="s">
        <v>576</v>
      </c>
      <c r="D517" s="166"/>
      <c r="E517" s="167"/>
      <c r="F517" s="167"/>
      <c r="G517" s="168"/>
      <c r="H517" s="169"/>
      <c r="I517" s="169"/>
      <c r="O517" s="170">
        <v>1</v>
      </c>
    </row>
    <row r="518" spans="1:104">
      <c r="A518" s="171">
        <v>127</v>
      </c>
      <c r="B518" s="172" t="s">
        <v>577</v>
      </c>
      <c r="C518" s="173" t="s">
        <v>578</v>
      </c>
      <c r="D518" s="174" t="s">
        <v>83</v>
      </c>
      <c r="E518" s="175">
        <v>1</v>
      </c>
      <c r="F518" s="175">
        <f>Elektroinstalace!J21</f>
        <v>0</v>
      </c>
      <c r="G518" s="176">
        <f>E518*F518</f>
        <v>0</v>
      </c>
      <c r="O518" s="170">
        <v>2</v>
      </c>
      <c r="AA518" s="146">
        <v>1</v>
      </c>
      <c r="AB518" s="146">
        <v>9</v>
      </c>
      <c r="AC518" s="146">
        <v>9</v>
      </c>
      <c r="AZ518" s="146">
        <v>4</v>
      </c>
      <c r="BA518" s="146">
        <f>IF(AZ518=1,G518,0)</f>
        <v>0</v>
      </c>
      <c r="BB518" s="146">
        <f>IF(AZ518=2,G518,0)</f>
        <v>0</v>
      </c>
      <c r="BC518" s="146">
        <f>IF(AZ518=3,G518,0)</f>
        <v>0</v>
      </c>
      <c r="BD518" s="146">
        <f>IF(AZ518=4,G518,0)</f>
        <v>0</v>
      </c>
      <c r="BE518" s="146">
        <f>IF(AZ518=5,G518,0)</f>
        <v>0</v>
      </c>
      <c r="CA518" s="170">
        <v>1</v>
      </c>
      <c r="CB518" s="170">
        <v>9</v>
      </c>
      <c r="CZ518" s="146">
        <v>0</v>
      </c>
    </row>
    <row r="519" spans="1:104">
      <c r="A519" s="184"/>
      <c r="B519" s="185" t="s">
        <v>74</v>
      </c>
      <c r="C519" s="186" t="str">
        <f>CONCATENATE(B517," ",C517)</f>
        <v>M21 Elektromontáže</v>
      </c>
      <c r="D519" s="187"/>
      <c r="E519" s="188"/>
      <c r="F519" s="189"/>
      <c r="G519" s="190">
        <f>SUM(G517:G518)</f>
        <v>0</v>
      </c>
      <c r="O519" s="170">
        <v>4</v>
      </c>
      <c r="BA519" s="191">
        <f>SUM(BA517:BA518)</f>
        <v>0</v>
      </c>
      <c r="BB519" s="191">
        <f>SUM(BB517:BB518)</f>
        <v>0</v>
      </c>
      <c r="BC519" s="191">
        <f>SUM(BC517:BC518)</f>
        <v>0</v>
      </c>
      <c r="BD519" s="191">
        <f>SUM(BD517:BD518)</f>
        <v>0</v>
      </c>
      <c r="BE519" s="191">
        <f>SUM(BE517:BE518)</f>
        <v>0</v>
      </c>
    </row>
    <row r="520" spans="1:104">
      <c r="A520" s="163" t="s">
        <v>73</v>
      </c>
      <c r="B520" s="164" t="s">
        <v>579</v>
      </c>
      <c r="C520" s="165" t="s">
        <v>580</v>
      </c>
      <c r="D520" s="166"/>
      <c r="E520" s="167"/>
      <c r="F520" s="167"/>
      <c r="G520" s="168"/>
      <c r="H520" s="169"/>
      <c r="I520" s="169"/>
      <c r="O520" s="170">
        <v>1</v>
      </c>
    </row>
    <row r="521" spans="1:104">
      <c r="A521" s="171">
        <v>128</v>
      </c>
      <c r="B521" s="172" t="s">
        <v>581</v>
      </c>
      <c r="C521" s="173" t="s">
        <v>582</v>
      </c>
      <c r="D521" s="174" t="s">
        <v>83</v>
      </c>
      <c r="E521" s="175">
        <v>1</v>
      </c>
      <c r="F521" s="175">
        <f>VZT!H9</f>
        <v>0</v>
      </c>
      <c r="G521" s="176">
        <f>E521*F521</f>
        <v>0</v>
      </c>
      <c r="O521" s="170">
        <v>2</v>
      </c>
      <c r="AA521" s="146">
        <v>1</v>
      </c>
      <c r="AB521" s="146">
        <v>9</v>
      </c>
      <c r="AC521" s="146">
        <v>9</v>
      </c>
      <c r="AZ521" s="146">
        <v>4</v>
      </c>
      <c r="BA521" s="146">
        <f>IF(AZ521=1,G521,0)</f>
        <v>0</v>
      </c>
      <c r="BB521" s="146">
        <f>IF(AZ521=2,G521,0)</f>
        <v>0</v>
      </c>
      <c r="BC521" s="146">
        <f>IF(AZ521=3,G521,0)</f>
        <v>0</v>
      </c>
      <c r="BD521" s="146">
        <f>IF(AZ521=4,G521,0)</f>
        <v>0</v>
      </c>
      <c r="BE521" s="146">
        <f>IF(AZ521=5,G521,0)</f>
        <v>0</v>
      </c>
      <c r="CA521" s="170">
        <v>1</v>
      </c>
      <c r="CB521" s="170">
        <v>9</v>
      </c>
      <c r="CZ521" s="146">
        <v>0</v>
      </c>
    </row>
    <row r="522" spans="1:104">
      <c r="A522" s="184"/>
      <c r="B522" s="185" t="s">
        <v>74</v>
      </c>
      <c r="C522" s="186" t="str">
        <f>CONCATENATE(B520," ",C520)</f>
        <v>M24 Montáže vzduchotechnických zařízení</v>
      </c>
      <c r="D522" s="187"/>
      <c r="E522" s="188"/>
      <c r="F522" s="189"/>
      <c r="G522" s="190">
        <f>SUM(G520:G521)</f>
        <v>0</v>
      </c>
      <c r="O522" s="170">
        <v>4</v>
      </c>
      <c r="BA522" s="191">
        <f>SUM(BA520:BA521)</f>
        <v>0</v>
      </c>
      <c r="BB522" s="191">
        <f>SUM(BB520:BB521)</f>
        <v>0</v>
      </c>
      <c r="BC522" s="191">
        <f>SUM(BC520:BC521)</f>
        <v>0</v>
      </c>
      <c r="BD522" s="191">
        <f>SUM(BD520:BD521)</f>
        <v>0</v>
      </c>
      <c r="BE522" s="191">
        <f>SUM(BE520:BE521)</f>
        <v>0</v>
      </c>
    </row>
    <row r="523" spans="1:104">
      <c r="A523" s="163" t="s">
        <v>73</v>
      </c>
      <c r="B523" s="164" t="s">
        <v>583</v>
      </c>
      <c r="C523" s="165" t="s">
        <v>584</v>
      </c>
      <c r="D523" s="166"/>
      <c r="E523" s="167"/>
      <c r="F523" s="167"/>
      <c r="G523" s="168"/>
      <c r="H523" s="169"/>
      <c r="I523" s="169"/>
      <c r="O523" s="170">
        <v>1</v>
      </c>
    </row>
    <row r="524" spans="1:104">
      <c r="A524" s="171">
        <v>129</v>
      </c>
      <c r="B524" s="172" t="s">
        <v>585</v>
      </c>
      <c r="C524" s="173" t="s">
        <v>586</v>
      </c>
      <c r="D524" s="174" t="s">
        <v>332</v>
      </c>
      <c r="E524" s="175">
        <v>48.074292499999999</v>
      </c>
      <c r="F524" s="175">
        <v>0</v>
      </c>
      <c r="G524" s="176">
        <f t="shared" ref="G524:G529" si="0">E524*F524</f>
        <v>0</v>
      </c>
      <c r="O524" s="170">
        <v>2</v>
      </c>
      <c r="AA524" s="146">
        <v>8</v>
      </c>
      <c r="AB524" s="146">
        <v>0</v>
      </c>
      <c r="AC524" s="146">
        <v>3</v>
      </c>
      <c r="AZ524" s="146">
        <v>1</v>
      </c>
      <c r="BA524" s="146">
        <f t="shared" ref="BA524:BA529" si="1">IF(AZ524=1,G524,0)</f>
        <v>0</v>
      </c>
      <c r="BB524" s="146">
        <f t="shared" ref="BB524:BB529" si="2">IF(AZ524=2,G524,0)</f>
        <v>0</v>
      </c>
      <c r="BC524" s="146">
        <f t="shared" ref="BC524:BC529" si="3">IF(AZ524=3,G524,0)</f>
        <v>0</v>
      </c>
      <c r="BD524" s="146">
        <f t="shared" ref="BD524:BD529" si="4">IF(AZ524=4,G524,0)</f>
        <v>0</v>
      </c>
      <c r="BE524" s="146">
        <f t="shared" ref="BE524:BE529" si="5">IF(AZ524=5,G524,0)</f>
        <v>0</v>
      </c>
      <c r="CA524" s="170">
        <v>8</v>
      </c>
      <c r="CB524" s="170">
        <v>0</v>
      </c>
      <c r="CZ524" s="146">
        <v>0</v>
      </c>
    </row>
    <row r="525" spans="1:104">
      <c r="A525" s="171">
        <v>130</v>
      </c>
      <c r="B525" s="172" t="s">
        <v>587</v>
      </c>
      <c r="C525" s="173" t="s">
        <v>588</v>
      </c>
      <c r="D525" s="174" t="s">
        <v>332</v>
      </c>
      <c r="E525" s="175">
        <v>48.074292499999999</v>
      </c>
      <c r="F525" s="175">
        <v>0</v>
      </c>
      <c r="G525" s="176">
        <f t="shared" si="0"/>
        <v>0</v>
      </c>
      <c r="O525" s="170">
        <v>2</v>
      </c>
      <c r="AA525" s="146">
        <v>8</v>
      </c>
      <c r="AB525" s="146">
        <v>0</v>
      </c>
      <c r="AC525" s="146">
        <v>3</v>
      </c>
      <c r="AZ525" s="146">
        <v>1</v>
      </c>
      <c r="BA525" s="146">
        <f t="shared" si="1"/>
        <v>0</v>
      </c>
      <c r="BB525" s="146">
        <f t="shared" si="2"/>
        <v>0</v>
      </c>
      <c r="BC525" s="146">
        <f t="shared" si="3"/>
        <v>0</v>
      </c>
      <c r="BD525" s="146">
        <f t="shared" si="4"/>
        <v>0</v>
      </c>
      <c r="BE525" s="146">
        <f t="shared" si="5"/>
        <v>0</v>
      </c>
      <c r="CA525" s="170">
        <v>8</v>
      </c>
      <c r="CB525" s="170">
        <v>0</v>
      </c>
      <c r="CZ525" s="146">
        <v>0</v>
      </c>
    </row>
    <row r="526" spans="1:104">
      <c r="A526" s="171">
        <v>131</v>
      </c>
      <c r="B526" s="172" t="s">
        <v>589</v>
      </c>
      <c r="C526" s="173" t="s">
        <v>590</v>
      </c>
      <c r="D526" s="174" t="s">
        <v>332</v>
      </c>
      <c r="E526" s="175">
        <v>480.74292500000001</v>
      </c>
      <c r="F526" s="175">
        <v>0</v>
      </c>
      <c r="G526" s="176">
        <f t="shared" si="0"/>
        <v>0</v>
      </c>
      <c r="O526" s="170">
        <v>2</v>
      </c>
      <c r="AA526" s="146">
        <v>8</v>
      </c>
      <c r="AB526" s="146">
        <v>0</v>
      </c>
      <c r="AC526" s="146">
        <v>3</v>
      </c>
      <c r="AZ526" s="146">
        <v>1</v>
      </c>
      <c r="BA526" s="146">
        <f t="shared" si="1"/>
        <v>0</v>
      </c>
      <c r="BB526" s="146">
        <f t="shared" si="2"/>
        <v>0</v>
      </c>
      <c r="BC526" s="146">
        <f t="shared" si="3"/>
        <v>0</v>
      </c>
      <c r="BD526" s="146">
        <f t="shared" si="4"/>
        <v>0</v>
      </c>
      <c r="BE526" s="146">
        <f t="shared" si="5"/>
        <v>0</v>
      </c>
      <c r="CA526" s="170">
        <v>8</v>
      </c>
      <c r="CB526" s="170">
        <v>0</v>
      </c>
      <c r="CZ526" s="146">
        <v>0</v>
      </c>
    </row>
    <row r="527" spans="1:104">
      <c r="A527" s="171">
        <v>132</v>
      </c>
      <c r="B527" s="172" t="s">
        <v>591</v>
      </c>
      <c r="C527" s="173" t="s">
        <v>592</v>
      </c>
      <c r="D527" s="174" t="s">
        <v>332</v>
      </c>
      <c r="E527" s="175">
        <v>48.074292499999999</v>
      </c>
      <c r="F527" s="175">
        <v>0</v>
      </c>
      <c r="G527" s="176">
        <f t="shared" si="0"/>
        <v>0</v>
      </c>
      <c r="O527" s="170">
        <v>2</v>
      </c>
      <c r="AA527" s="146">
        <v>8</v>
      </c>
      <c r="AB527" s="146">
        <v>0</v>
      </c>
      <c r="AC527" s="146">
        <v>3</v>
      </c>
      <c r="AZ527" s="146">
        <v>1</v>
      </c>
      <c r="BA527" s="146">
        <f t="shared" si="1"/>
        <v>0</v>
      </c>
      <c r="BB527" s="146">
        <f t="shared" si="2"/>
        <v>0</v>
      </c>
      <c r="BC527" s="146">
        <f t="shared" si="3"/>
        <v>0</v>
      </c>
      <c r="BD527" s="146">
        <f t="shared" si="4"/>
        <v>0</v>
      </c>
      <c r="BE527" s="146">
        <f t="shared" si="5"/>
        <v>0</v>
      </c>
      <c r="CA527" s="170">
        <v>8</v>
      </c>
      <c r="CB527" s="170">
        <v>0</v>
      </c>
      <c r="CZ527" s="146">
        <v>0</v>
      </c>
    </row>
    <row r="528" spans="1:104">
      <c r="A528" s="171">
        <v>133</v>
      </c>
      <c r="B528" s="172" t="s">
        <v>593</v>
      </c>
      <c r="C528" s="173" t="s">
        <v>594</v>
      </c>
      <c r="D528" s="174" t="s">
        <v>332</v>
      </c>
      <c r="E528" s="175">
        <v>96.148584999999997</v>
      </c>
      <c r="F528" s="175">
        <v>0</v>
      </c>
      <c r="G528" s="176">
        <f t="shared" si="0"/>
        <v>0</v>
      </c>
      <c r="O528" s="170">
        <v>2</v>
      </c>
      <c r="AA528" s="146">
        <v>8</v>
      </c>
      <c r="AB528" s="146">
        <v>0</v>
      </c>
      <c r="AC528" s="146">
        <v>3</v>
      </c>
      <c r="AZ528" s="146">
        <v>1</v>
      </c>
      <c r="BA528" s="146">
        <f t="shared" si="1"/>
        <v>0</v>
      </c>
      <c r="BB528" s="146">
        <f t="shared" si="2"/>
        <v>0</v>
      </c>
      <c r="BC528" s="146">
        <f t="shared" si="3"/>
        <v>0</v>
      </c>
      <c r="BD528" s="146">
        <f t="shared" si="4"/>
        <v>0</v>
      </c>
      <c r="BE528" s="146">
        <f t="shared" si="5"/>
        <v>0</v>
      </c>
      <c r="CA528" s="170">
        <v>8</v>
      </c>
      <c r="CB528" s="170">
        <v>0</v>
      </c>
      <c r="CZ528" s="146">
        <v>0</v>
      </c>
    </row>
    <row r="529" spans="1:104">
      <c r="A529" s="171">
        <v>134</v>
      </c>
      <c r="B529" s="172" t="s">
        <v>595</v>
      </c>
      <c r="C529" s="173" t="s">
        <v>596</v>
      </c>
      <c r="D529" s="174" t="s">
        <v>332</v>
      </c>
      <c r="E529" s="175">
        <v>48.074292499999999</v>
      </c>
      <c r="F529" s="175">
        <v>0</v>
      </c>
      <c r="G529" s="176">
        <f t="shared" si="0"/>
        <v>0</v>
      </c>
      <c r="O529" s="170">
        <v>2</v>
      </c>
      <c r="AA529" s="146">
        <v>8</v>
      </c>
      <c r="AB529" s="146">
        <v>0</v>
      </c>
      <c r="AC529" s="146">
        <v>3</v>
      </c>
      <c r="AZ529" s="146">
        <v>1</v>
      </c>
      <c r="BA529" s="146">
        <f t="shared" si="1"/>
        <v>0</v>
      </c>
      <c r="BB529" s="146">
        <f t="shared" si="2"/>
        <v>0</v>
      </c>
      <c r="BC529" s="146">
        <f t="shared" si="3"/>
        <v>0</v>
      </c>
      <c r="BD529" s="146">
        <f t="shared" si="4"/>
        <v>0</v>
      </c>
      <c r="BE529" s="146">
        <f t="shared" si="5"/>
        <v>0</v>
      </c>
      <c r="CA529" s="170">
        <v>8</v>
      </c>
      <c r="CB529" s="170">
        <v>0</v>
      </c>
      <c r="CZ529" s="146">
        <v>0</v>
      </c>
    </row>
    <row r="530" spans="1:104">
      <c r="A530" s="184"/>
      <c r="B530" s="185" t="s">
        <v>74</v>
      </c>
      <c r="C530" s="186" t="str">
        <f>CONCATENATE(B523," ",C523)</f>
        <v>D96 Přesuny suti a vybouraných hmot</v>
      </c>
      <c r="D530" s="187"/>
      <c r="E530" s="188"/>
      <c r="F530" s="189"/>
      <c r="G530" s="190">
        <f>SUM(G523:G529)</f>
        <v>0</v>
      </c>
      <c r="O530" s="170">
        <v>4</v>
      </c>
      <c r="BA530" s="191">
        <f>SUM(BA523:BA529)</f>
        <v>0</v>
      </c>
      <c r="BB530" s="191">
        <f>SUM(BB523:BB529)</f>
        <v>0</v>
      </c>
      <c r="BC530" s="191">
        <f>SUM(BC523:BC529)</f>
        <v>0</v>
      </c>
      <c r="BD530" s="191">
        <f>SUM(BD523:BD529)</f>
        <v>0</v>
      </c>
      <c r="BE530" s="191">
        <f>SUM(BE523:BE529)</f>
        <v>0</v>
      </c>
    </row>
    <row r="531" spans="1:104">
      <c r="E531" s="146"/>
    </row>
    <row r="532" spans="1:104">
      <c r="E532" s="146"/>
    </row>
    <row r="533" spans="1:104">
      <c r="E533" s="146"/>
    </row>
    <row r="534" spans="1:104">
      <c r="E534" s="146"/>
    </row>
    <row r="535" spans="1:104">
      <c r="E535" s="146"/>
    </row>
    <row r="536" spans="1:104">
      <c r="E536" s="146"/>
    </row>
    <row r="537" spans="1:104">
      <c r="E537" s="146"/>
    </row>
    <row r="538" spans="1:104">
      <c r="E538" s="146"/>
    </row>
    <row r="539" spans="1:104">
      <c r="E539" s="146"/>
    </row>
    <row r="540" spans="1:104">
      <c r="E540" s="146"/>
    </row>
    <row r="541" spans="1:104">
      <c r="E541" s="146"/>
    </row>
    <row r="542" spans="1:104">
      <c r="E542" s="146"/>
    </row>
    <row r="543" spans="1:104">
      <c r="E543" s="146"/>
    </row>
    <row r="544" spans="1:104">
      <c r="E544" s="146"/>
    </row>
    <row r="545" spans="1:7">
      <c r="E545" s="146"/>
    </row>
    <row r="546" spans="1:7">
      <c r="E546" s="146"/>
    </row>
    <row r="547" spans="1:7">
      <c r="E547" s="146"/>
    </row>
    <row r="548" spans="1:7">
      <c r="E548" s="146"/>
    </row>
    <row r="549" spans="1:7">
      <c r="E549" s="146"/>
    </row>
    <row r="550" spans="1:7">
      <c r="E550" s="146"/>
    </row>
    <row r="551" spans="1:7">
      <c r="E551" s="146"/>
    </row>
    <row r="552" spans="1:7">
      <c r="E552" s="146"/>
    </row>
    <row r="553" spans="1:7">
      <c r="E553" s="146"/>
    </row>
    <row r="554" spans="1:7">
      <c r="A554" s="192"/>
      <c r="B554" s="192"/>
      <c r="C554" s="192"/>
      <c r="D554" s="192"/>
      <c r="E554" s="192"/>
      <c r="F554" s="192"/>
      <c r="G554" s="192"/>
    </row>
    <row r="555" spans="1:7">
      <c r="A555" s="192"/>
      <c r="B555" s="192"/>
      <c r="C555" s="192"/>
      <c r="D555" s="192"/>
      <c r="E555" s="192"/>
      <c r="F555" s="192"/>
      <c r="G555" s="192"/>
    </row>
    <row r="556" spans="1:7">
      <c r="A556" s="192"/>
      <c r="B556" s="192"/>
      <c r="C556" s="192"/>
      <c r="D556" s="192"/>
      <c r="E556" s="192"/>
      <c r="F556" s="192"/>
      <c r="G556" s="192"/>
    </row>
    <row r="557" spans="1:7">
      <c r="A557" s="192"/>
      <c r="B557" s="192"/>
      <c r="C557" s="192"/>
      <c r="D557" s="192"/>
      <c r="E557" s="192"/>
      <c r="F557" s="192"/>
      <c r="G557" s="192"/>
    </row>
    <row r="558" spans="1:7">
      <c r="E558" s="146"/>
    </row>
    <row r="559" spans="1:7">
      <c r="E559" s="146"/>
    </row>
    <row r="560" spans="1:7">
      <c r="E560" s="146"/>
    </row>
    <row r="561" spans="5:5">
      <c r="E561" s="146"/>
    </row>
    <row r="562" spans="5:5">
      <c r="E562" s="146"/>
    </row>
    <row r="563" spans="5:5">
      <c r="E563" s="146"/>
    </row>
    <row r="564" spans="5:5">
      <c r="E564" s="146"/>
    </row>
    <row r="565" spans="5:5">
      <c r="E565" s="146"/>
    </row>
    <row r="566" spans="5:5">
      <c r="E566" s="146"/>
    </row>
    <row r="567" spans="5:5">
      <c r="E567" s="146"/>
    </row>
    <row r="568" spans="5:5">
      <c r="E568" s="146"/>
    </row>
    <row r="569" spans="5:5">
      <c r="E569" s="146"/>
    </row>
    <row r="570" spans="5:5">
      <c r="E570" s="146"/>
    </row>
    <row r="571" spans="5:5">
      <c r="E571" s="146"/>
    </row>
    <row r="572" spans="5:5">
      <c r="E572" s="146"/>
    </row>
    <row r="573" spans="5:5">
      <c r="E573" s="146"/>
    </row>
    <row r="574" spans="5:5">
      <c r="E574" s="146"/>
    </row>
    <row r="575" spans="5:5">
      <c r="E575" s="146"/>
    </row>
    <row r="576" spans="5:5">
      <c r="E576" s="146"/>
    </row>
    <row r="577" spans="1:7">
      <c r="E577" s="146"/>
    </row>
    <row r="578" spans="1:7">
      <c r="E578" s="146"/>
    </row>
    <row r="579" spans="1:7">
      <c r="E579" s="146"/>
    </row>
    <row r="580" spans="1:7">
      <c r="E580" s="146"/>
    </row>
    <row r="581" spans="1:7">
      <c r="E581" s="146"/>
    </row>
    <row r="582" spans="1:7">
      <c r="E582" s="146"/>
    </row>
    <row r="583" spans="1:7">
      <c r="E583" s="146"/>
    </row>
    <row r="584" spans="1:7">
      <c r="E584" s="146"/>
    </row>
    <row r="585" spans="1:7">
      <c r="E585" s="146"/>
    </row>
    <row r="586" spans="1:7">
      <c r="E586" s="146"/>
    </row>
    <row r="587" spans="1:7">
      <c r="E587" s="146"/>
    </row>
    <row r="588" spans="1:7">
      <c r="E588" s="146"/>
    </row>
    <row r="589" spans="1:7">
      <c r="A589" s="193"/>
      <c r="B589" s="193"/>
    </row>
    <row r="590" spans="1:7">
      <c r="A590" s="192"/>
      <c r="B590" s="192"/>
      <c r="C590" s="195"/>
      <c r="D590" s="195"/>
      <c r="E590" s="196"/>
      <c r="F590" s="195"/>
      <c r="G590" s="197"/>
    </row>
    <row r="591" spans="1:7">
      <c r="A591" s="198"/>
      <c r="B591" s="198"/>
      <c r="C591" s="192"/>
      <c r="D591" s="192"/>
      <c r="E591" s="199"/>
      <c r="F591" s="192"/>
      <c r="G591" s="192"/>
    </row>
    <row r="592" spans="1:7">
      <c r="A592" s="192"/>
      <c r="B592" s="192"/>
      <c r="C592" s="192"/>
      <c r="D592" s="192"/>
      <c r="E592" s="199"/>
      <c r="F592" s="192"/>
      <c r="G592" s="192"/>
    </row>
    <row r="593" spans="1:7">
      <c r="A593" s="192"/>
      <c r="B593" s="192"/>
      <c r="C593" s="192"/>
      <c r="D593" s="192"/>
      <c r="E593" s="199"/>
      <c r="F593" s="192"/>
      <c r="G593" s="192"/>
    </row>
    <row r="594" spans="1:7">
      <c r="A594" s="192"/>
      <c r="B594" s="192"/>
      <c r="C594" s="192"/>
      <c r="D594" s="192"/>
      <c r="E594" s="199"/>
      <c r="F594" s="192"/>
      <c r="G594" s="192"/>
    </row>
    <row r="595" spans="1:7">
      <c r="A595" s="192"/>
      <c r="B595" s="192"/>
      <c r="C595" s="192"/>
      <c r="D595" s="192"/>
      <c r="E595" s="199"/>
      <c r="F595" s="192"/>
      <c r="G595" s="192"/>
    </row>
    <row r="596" spans="1:7">
      <c r="A596" s="192"/>
      <c r="B596" s="192"/>
      <c r="C596" s="192"/>
      <c r="D596" s="192"/>
      <c r="E596" s="199"/>
      <c r="F596" s="192"/>
      <c r="G596" s="192"/>
    </row>
    <row r="597" spans="1:7">
      <c r="A597" s="192"/>
      <c r="B597" s="192"/>
      <c r="C597" s="192"/>
      <c r="D597" s="192"/>
      <c r="E597" s="199"/>
      <c r="F597" s="192"/>
      <c r="G597" s="192"/>
    </row>
    <row r="598" spans="1:7">
      <c r="A598" s="192"/>
      <c r="B598" s="192"/>
      <c r="C598" s="192"/>
      <c r="D598" s="192"/>
      <c r="E598" s="199"/>
      <c r="F598" s="192"/>
      <c r="G598" s="192"/>
    </row>
    <row r="599" spans="1:7">
      <c r="A599" s="192"/>
      <c r="B599" s="192"/>
      <c r="C599" s="192"/>
      <c r="D599" s="192"/>
      <c r="E599" s="199"/>
      <c r="F599" s="192"/>
      <c r="G599" s="192"/>
    </row>
    <row r="600" spans="1:7">
      <c r="A600" s="192"/>
      <c r="B600" s="192"/>
      <c r="C600" s="192"/>
      <c r="D600" s="192"/>
      <c r="E600" s="199"/>
      <c r="F600" s="192"/>
      <c r="G600" s="192"/>
    </row>
    <row r="601" spans="1:7">
      <c r="A601" s="192"/>
      <c r="B601" s="192"/>
      <c r="C601" s="192"/>
      <c r="D601" s="192"/>
      <c r="E601" s="199"/>
      <c r="F601" s="192"/>
      <c r="G601" s="192"/>
    </row>
    <row r="602" spans="1:7">
      <c r="A602" s="192"/>
      <c r="B602" s="192"/>
      <c r="C602" s="192"/>
      <c r="D602" s="192"/>
      <c r="E602" s="199"/>
      <c r="F602" s="192"/>
      <c r="G602" s="192"/>
    </row>
    <row r="603" spans="1:7">
      <c r="A603" s="192"/>
      <c r="B603" s="192"/>
      <c r="C603" s="192"/>
      <c r="D603" s="192"/>
      <c r="E603" s="199"/>
      <c r="F603" s="192"/>
      <c r="G603" s="192"/>
    </row>
  </sheetData>
  <mergeCells count="346">
    <mergeCell ref="C507:D507"/>
    <mergeCell ref="C508:D508"/>
    <mergeCell ref="C512:D512"/>
    <mergeCell ref="C513:D513"/>
    <mergeCell ref="C514:D514"/>
    <mergeCell ref="C515:D515"/>
    <mergeCell ref="C491:D491"/>
    <mergeCell ref="C495:D495"/>
    <mergeCell ref="C500:D500"/>
    <mergeCell ref="C501:D501"/>
    <mergeCell ref="C503:D503"/>
    <mergeCell ref="C505:D505"/>
    <mergeCell ref="C479:D479"/>
    <mergeCell ref="C480:D480"/>
    <mergeCell ref="C481:D481"/>
    <mergeCell ref="C482:D482"/>
    <mergeCell ref="C483:D483"/>
    <mergeCell ref="C485:D485"/>
    <mergeCell ref="C487:D487"/>
    <mergeCell ref="C489:D489"/>
    <mergeCell ref="C463:D463"/>
    <mergeCell ref="C465:D465"/>
    <mergeCell ref="C466:D466"/>
    <mergeCell ref="C468:D468"/>
    <mergeCell ref="C470:D470"/>
    <mergeCell ref="C472:D472"/>
    <mergeCell ref="C474:D474"/>
    <mergeCell ref="C452:D452"/>
    <mergeCell ref="C453:D453"/>
    <mergeCell ref="C454:D454"/>
    <mergeCell ref="C455:D455"/>
    <mergeCell ref="C456:D456"/>
    <mergeCell ref="C457:D457"/>
    <mergeCell ref="C444:D444"/>
    <mergeCell ref="C446:D446"/>
    <mergeCell ref="C447:D447"/>
    <mergeCell ref="C448:D448"/>
    <mergeCell ref="C449:D449"/>
    <mergeCell ref="C451:D451"/>
    <mergeCell ref="C437:D437"/>
    <mergeCell ref="C438:D438"/>
    <mergeCell ref="C440:D440"/>
    <mergeCell ref="C441:D441"/>
    <mergeCell ref="C442:D442"/>
    <mergeCell ref="C443:D443"/>
    <mergeCell ref="C423:D423"/>
    <mergeCell ref="C424:D424"/>
    <mergeCell ref="C426:D426"/>
    <mergeCell ref="C428:D428"/>
    <mergeCell ref="C433:D433"/>
    <mergeCell ref="C434:D434"/>
    <mergeCell ref="C435:D435"/>
    <mergeCell ref="C436:D436"/>
    <mergeCell ref="C413:D413"/>
    <mergeCell ref="C415:D415"/>
    <mergeCell ref="C416:D416"/>
    <mergeCell ref="C417:D417"/>
    <mergeCell ref="C419:D419"/>
    <mergeCell ref="C421:D421"/>
    <mergeCell ref="C403:D403"/>
    <mergeCell ref="C404:D404"/>
    <mergeCell ref="C407:D407"/>
    <mergeCell ref="C410:D410"/>
    <mergeCell ref="C411:D411"/>
    <mergeCell ref="C412:D412"/>
    <mergeCell ref="C387:D387"/>
    <mergeCell ref="C388:D388"/>
    <mergeCell ref="C389:D389"/>
    <mergeCell ref="C391:D391"/>
    <mergeCell ref="C396:D396"/>
    <mergeCell ref="C398:D398"/>
    <mergeCell ref="C401:D401"/>
    <mergeCell ref="C402:D402"/>
    <mergeCell ref="C380:D380"/>
    <mergeCell ref="C381:D381"/>
    <mergeCell ref="C382:D382"/>
    <mergeCell ref="C383:D383"/>
    <mergeCell ref="C385:D385"/>
    <mergeCell ref="C386:D386"/>
    <mergeCell ref="C373:D373"/>
    <mergeCell ref="C374:D374"/>
    <mergeCell ref="C375:D375"/>
    <mergeCell ref="C376:D376"/>
    <mergeCell ref="C377:D377"/>
    <mergeCell ref="C379:D379"/>
    <mergeCell ref="C362:D362"/>
    <mergeCell ref="C363:D363"/>
    <mergeCell ref="C364:D364"/>
    <mergeCell ref="C366:D366"/>
    <mergeCell ref="C369:D369"/>
    <mergeCell ref="C371:D371"/>
    <mergeCell ref="C354:D354"/>
    <mergeCell ref="C356:D356"/>
    <mergeCell ref="C357:D357"/>
    <mergeCell ref="C359:D359"/>
    <mergeCell ref="C360:D360"/>
    <mergeCell ref="C361:D361"/>
    <mergeCell ref="C337:D337"/>
    <mergeCell ref="C338:D338"/>
    <mergeCell ref="C339:D339"/>
    <mergeCell ref="C340:D340"/>
    <mergeCell ref="C346:D346"/>
    <mergeCell ref="C330:D330"/>
    <mergeCell ref="C331:D331"/>
    <mergeCell ref="C332:D332"/>
    <mergeCell ref="C333:D333"/>
    <mergeCell ref="C334:D334"/>
    <mergeCell ref="C336:D336"/>
    <mergeCell ref="C323:D323"/>
    <mergeCell ref="C324:D324"/>
    <mergeCell ref="C325:D325"/>
    <mergeCell ref="C326:D326"/>
    <mergeCell ref="C327:D327"/>
    <mergeCell ref="C328:D328"/>
    <mergeCell ref="C314:D314"/>
    <mergeCell ref="C316:D316"/>
    <mergeCell ref="C318:D318"/>
    <mergeCell ref="C319:D319"/>
    <mergeCell ref="C320:D320"/>
    <mergeCell ref="C321:D321"/>
    <mergeCell ref="C305:D305"/>
    <mergeCell ref="C307:D307"/>
    <mergeCell ref="C308:D308"/>
    <mergeCell ref="C310:D310"/>
    <mergeCell ref="C311:D311"/>
    <mergeCell ref="C312:D312"/>
    <mergeCell ref="C295:D295"/>
    <mergeCell ref="C296:D296"/>
    <mergeCell ref="C298:D298"/>
    <mergeCell ref="C299:D299"/>
    <mergeCell ref="C300:D300"/>
    <mergeCell ref="C301:D301"/>
    <mergeCell ref="C302:D302"/>
    <mergeCell ref="C304:D304"/>
    <mergeCell ref="C283:D283"/>
    <mergeCell ref="C290:D290"/>
    <mergeCell ref="C277:D277"/>
    <mergeCell ref="C278:D278"/>
    <mergeCell ref="C279:D279"/>
    <mergeCell ref="C280:D280"/>
    <mergeCell ref="C281:D281"/>
    <mergeCell ref="C282:D282"/>
    <mergeCell ref="C270:D270"/>
    <mergeCell ref="C271:D271"/>
    <mergeCell ref="C272:D272"/>
    <mergeCell ref="C274:D274"/>
    <mergeCell ref="C275:D275"/>
    <mergeCell ref="C276:D276"/>
    <mergeCell ref="C264:D264"/>
    <mergeCell ref="C265:D265"/>
    <mergeCell ref="C266:D266"/>
    <mergeCell ref="C267:D267"/>
    <mergeCell ref="C268:D268"/>
    <mergeCell ref="C269:D269"/>
    <mergeCell ref="C255:D255"/>
    <mergeCell ref="C257:D257"/>
    <mergeCell ref="C258:D258"/>
    <mergeCell ref="C259:D259"/>
    <mergeCell ref="C261:D261"/>
    <mergeCell ref="C263:D263"/>
    <mergeCell ref="C243:D243"/>
    <mergeCell ref="C244:D244"/>
    <mergeCell ref="C245:D245"/>
    <mergeCell ref="C249:D249"/>
    <mergeCell ref="C250:D250"/>
    <mergeCell ref="C251:D251"/>
    <mergeCell ref="C253:D253"/>
    <mergeCell ref="C254:D254"/>
    <mergeCell ref="C237:D237"/>
    <mergeCell ref="C238:D238"/>
    <mergeCell ref="C239:D239"/>
    <mergeCell ref="C240:D240"/>
    <mergeCell ref="C241:D241"/>
    <mergeCell ref="C242:D242"/>
    <mergeCell ref="C229:D229"/>
    <mergeCell ref="C231:D231"/>
    <mergeCell ref="C232:D232"/>
    <mergeCell ref="C233:D233"/>
    <mergeCell ref="C234:D234"/>
    <mergeCell ref="C236:D236"/>
    <mergeCell ref="C222:D222"/>
    <mergeCell ref="C223:D223"/>
    <mergeCell ref="C224:D224"/>
    <mergeCell ref="C226:D226"/>
    <mergeCell ref="C227:D227"/>
    <mergeCell ref="C228:D228"/>
    <mergeCell ref="C208:D208"/>
    <mergeCell ref="C209:D209"/>
    <mergeCell ref="C211:D211"/>
    <mergeCell ref="C213:D213"/>
    <mergeCell ref="C217:D217"/>
    <mergeCell ref="C218:D218"/>
    <mergeCell ref="C220:D220"/>
    <mergeCell ref="C221:D221"/>
    <mergeCell ref="C199:D199"/>
    <mergeCell ref="C201:D201"/>
    <mergeCell ref="C203:D203"/>
    <mergeCell ref="C205:D205"/>
    <mergeCell ref="C206:D206"/>
    <mergeCell ref="C207:D207"/>
    <mergeCell ref="C190:D190"/>
    <mergeCell ref="C191:D191"/>
    <mergeCell ref="C194:D194"/>
    <mergeCell ref="C195:D195"/>
    <mergeCell ref="C196:D196"/>
    <mergeCell ref="C197:D197"/>
    <mergeCell ref="C178:D178"/>
    <mergeCell ref="C179:D179"/>
    <mergeCell ref="C181:D181"/>
    <mergeCell ref="C185:D185"/>
    <mergeCell ref="C186:D186"/>
    <mergeCell ref="C187:D187"/>
    <mergeCell ref="C188:D188"/>
    <mergeCell ref="C189:D189"/>
    <mergeCell ref="C171:D171"/>
    <mergeCell ref="C172:D172"/>
    <mergeCell ref="C173:D173"/>
    <mergeCell ref="C175:D175"/>
    <mergeCell ref="C176:D176"/>
    <mergeCell ref="C177:D177"/>
    <mergeCell ref="C164:D164"/>
    <mergeCell ref="C166:D166"/>
    <mergeCell ref="C167:D167"/>
    <mergeCell ref="C168:D168"/>
    <mergeCell ref="C169:D169"/>
    <mergeCell ref="C170:D170"/>
    <mergeCell ref="C152:D152"/>
    <mergeCell ref="C153:D153"/>
    <mergeCell ref="C154:D154"/>
    <mergeCell ref="C156:D156"/>
    <mergeCell ref="C160:D160"/>
    <mergeCell ref="C161:D161"/>
    <mergeCell ref="C162:D162"/>
    <mergeCell ref="C163:D163"/>
    <mergeCell ref="C145:D145"/>
    <mergeCell ref="C147:D147"/>
    <mergeCell ref="C148:D148"/>
    <mergeCell ref="C149:D149"/>
    <mergeCell ref="C150:D150"/>
    <mergeCell ref="C151:D151"/>
    <mergeCell ref="C139:D139"/>
    <mergeCell ref="C140:D140"/>
    <mergeCell ref="C141:D141"/>
    <mergeCell ref="C142:D142"/>
    <mergeCell ref="C143:D143"/>
    <mergeCell ref="C144:D144"/>
    <mergeCell ref="C130:D130"/>
    <mergeCell ref="C132:G132"/>
    <mergeCell ref="C133:D133"/>
    <mergeCell ref="C134:D134"/>
    <mergeCell ref="C136:D136"/>
    <mergeCell ref="C137:D137"/>
    <mergeCell ref="C122:D122"/>
    <mergeCell ref="C125:D125"/>
    <mergeCell ref="C126:D126"/>
    <mergeCell ref="C127:D127"/>
    <mergeCell ref="C128:D128"/>
    <mergeCell ref="C129:D129"/>
    <mergeCell ref="C116:D116"/>
    <mergeCell ref="C117:D117"/>
    <mergeCell ref="C118:D118"/>
    <mergeCell ref="C119:D119"/>
    <mergeCell ref="C120:D120"/>
    <mergeCell ref="C121:D121"/>
    <mergeCell ref="C109:D109"/>
    <mergeCell ref="C110:D110"/>
    <mergeCell ref="C112:D112"/>
    <mergeCell ref="C113:D113"/>
    <mergeCell ref="C114:D114"/>
    <mergeCell ref="C115:D115"/>
    <mergeCell ref="C102:D102"/>
    <mergeCell ref="C104:D104"/>
    <mergeCell ref="C105:D105"/>
    <mergeCell ref="C106:D106"/>
    <mergeCell ref="C107:D107"/>
    <mergeCell ref="C108:D108"/>
    <mergeCell ref="C95:D95"/>
    <mergeCell ref="C96:D96"/>
    <mergeCell ref="C97:D97"/>
    <mergeCell ref="C98:D98"/>
    <mergeCell ref="C99:D99"/>
    <mergeCell ref="C100:D100"/>
    <mergeCell ref="C88:D88"/>
    <mergeCell ref="C89:D89"/>
    <mergeCell ref="C90:D90"/>
    <mergeCell ref="C91:D91"/>
    <mergeCell ref="C92:D92"/>
    <mergeCell ref="C94:D94"/>
    <mergeCell ref="C81:G81"/>
    <mergeCell ref="C82:D82"/>
    <mergeCell ref="C83:D83"/>
    <mergeCell ref="C84:D84"/>
    <mergeCell ref="C86:D86"/>
    <mergeCell ref="C87:D87"/>
    <mergeCell ref="C72:D72"/>
    <mergeCell ref="C73:D73"/>
    <mergeCell ref="C74:D74"/>
    <mergeCell ref="C76:D76"/>
    <mergeCell ref="C77:D77"/>
    <mergeCell ref="C79:D79"/>
    <mergeCell ref="C65:D65"/>
    <mergeCell ref="C66:D66"/>
    <mergeCell ref="C68:D68"/>
    <mergeCell ref="C69:D69"/>
    <mergeCell ref="C70:D70"/>
    <mergeCell ref="C71:D71"/>
    <mergeCell ref="C54:D54"/>
    <mergeCell ref="C55:D55"/>
    <mergeCell ref="C56:D56"/>
    <mergeCell ref="C60:D60"/>
    <mergeCell ref="C61:D61"/>
    <mergeCell ref="C62:D62"/>
    <mergeCell ref="C63:D63"/>
    <mergeCell ref="C64:D64"/>
    <mergeCell ref="C47:D47"/>
    <mergeCell ref="C48:D48"/>
    <mergeCell ref="C50:D50"/>
    <mergeCell ref="C51:D51"/>
    <mergeCell ref="C52:D52"/>
    <mergeCell ref="C53:D53"/>
    <mergeCell ref="C40:D40"/>
    <mergeCell ref="C41:D41"/>
    <mergeCell ref="C42:D42"/>
    <mergeCell ref="C43:D43"/>
    <mergeCell ref="C45:D45"/>
    <mergeCell ref="C46:D46"/>
    <mergeCell ref="C30:D30"/>
    <mergeCell ref="C32:D32"/>
    <mergeCell ref="C33:D33"/>
    <mergeCell ref="C34:D34"/>
    <mergeCell ref="C35:D35"/>
    <mergeCell ref="C37:D37"/>
    <mergeCell ref="C39:D39"/>
    <mergeCell ref="C21:D21"/>
    <mergeCell ref="C22:D22"/>
    <mergeCell ref="C23:D23"/>
    <mergeCell ref="C24:D24"/>
    <mergeCell ref="A1:G1"/>
    <mergeCell ref="A3:B3"/>
    <mergeCell ref="A4:B4"/>
    <mergeCell ref="E4:G4"/>
    <mergeCell ref="C11:D11"/>
    <mergeCell ref="C13:D13"/>
    <mergeCell ref="C14:D14"/>
    <mergeCell ref="C15:D15"/>
    <mergeCell ref="C28:D28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4:H20"/>
  <sheetViews>
    <sheetView workbookViewId="0">
      <selection activeCell="C20" sqref="C20:H20"/>
    </sheetView>
  </sheetViews>
  <sheetFormatPr defaultRowHeight="13.2"/>
  <cols>
    <col min="3" max="3" width="55.88671875" customWidth="1"/>
    <col min="7" max="7" width="17.33203125" customWidth="1"/>
  </cols>
  <sheetData>
    <row r="4" spans="1:8" ht="15">
      <c r="A4" s="228"/>
      <c r="B4" s="228"/>
      <c r="C4" s="229" t="s">
        <v>627</v>
      </c>
      <c r="D4" s="228"/>
      <c r="E4" s="230"/>
      <c r="F4" s="231"/>
      <c r="G4" s="231"/>
      <c r="H4" s="232"/>
    </row>
    <row r="5" spans="1:8" ht="16.8">
      <c r="A5" s="233"/>
      <c r="B5" s="233"/>
      <c r="C5" s="234" t="s">
        <v>628</v>
      </c>
      <c r="D5" s="234"/>
      <c r="E5" s="235"/>
      <c r="F5" s="236"/>
      <c r="G5" s="237"/>
      <c r="H5" s="238"/>
    </row>
    <row r="6" spans="1:8" ht="16.8">
      <c r="A6" s="228"/>
      <c r="B6" s="228"/>
      <c r="C6" s="234" t="s">
        <v>629</v>
      </c>
      <c r="D6" s="234"/>
      <c r="E6" s="230"/>
      <c r="F6" s="231"/>
      <c r="G6" s="231"/>
      <c r="H6" s="232"/>
    </row>
    <row r="7" spans="1:8" ht="36.6" thickBot="1">
      <c r="A7" s="239" t="s">
        <v>630</v>
      </c>
      <c r="B7" s="240" t="s">
        <v>631</v>
      </c>
      <c r="C7" s="241" t="s">
        <v>632</v>
      </c>
      <c r="D7" s="241" t="s">
        <v>633</v>
      </c>
      <c r="E7" s="240" t="s">
        <v>69</v>
      </c>
      <c r="F7" s="239" t="s">
        <v>70</v>
      </c>
      <c r="G7" s="242" t="s">
        <v>634</v>
      </c>
      <c r="H7" s="242" t="s">
        <v>635</v>
      </c>
    </row>
    <row r="8" spans="1:8">
      <c r="A8" s="243"/>
      <c r="B8" s="244"/>
      <c r="C8" s="245" t="s">
        <v>636</v>
      </c>
      <c r="D8" s="245"/>
      <c r="E8" s="246"/>
      <c r="F8" s="247"/>
      <c r="G8" s="247"/>
      <c r="H8" s="248"/>
    </row>
    <row r="9" spans="1:8">
      <c r="A9" s="249"/>
      <c r="B9" s="250"/>
      <c r="C9" s="251" t="s">
        <v>637</v>
      </c>
      <c r="D9" s="251"/>
      <c r="E9" s="252"/>
      <c r="F9" s="253"/>
      <c r="G9" s="253"/>
      <c r="H9" s="254">
        <f>SUM(H10:H19)</f>
        <v>0</v>
      </c>
    </row>
    <row r="10" spans="1:8" ht="66">
      <c r="A10" s="255">
        <v>1</v>
      </c>
      <c r="B10" s="256" t="s">
        <v>638</v>
      </c>
      <c r="C10" s="257" t="s">
        <v>639</v>
      </c>
      <c r="D10" s="257" t="s">
        <v>640</v>
      </c>
      <c r="E10" s="258" t="s">
        <v>615</v>
      </c>
      <c r="F10" s="259">
        <v>4</v>
      </c>
      <c r="G10" s="259">
        <v>0</v>
      </c>
      <c r="H10" s="260">
        <f t="shared" ref="H10:H19" si="0">G10*F10</f>
        <v>0</v>
      </c>
    </row>
    <row r="11" spans="1:8" ht="26.4">
      <c r="A11" s="255">
        <f>A10+1</f>
        <v>2</v>
      </c>
      <c r="B11" s="256" t="s">
        <v>641</v>
      </c>
      <c r="C11" s="257" t="s">
        <v>642</v>
      </c>
      <c r="D11" s="257" t="s">
        <v>643</v>
      </c>
      <c r="E11" s="258" t="s">
        <v>615</v>
      </c>
      <c r="F11" s="259">
        <v>4</v>
      </c>
      <c r="G11" s="259">
        <v>0</v>
      </c>
      <c r="H11" s="260">
        <f t="shared" si="0"/>
        <v>0</v>
      </c>
    </row>
    <row r="12" spans="1:8">
      <c r="A12" s="255">
        <f t="shared" ref="A12:A19" si="1">A11+1</f>
        <v>3</v>
      </c>
      <c r="B12" s="256" t="s">
        <v>644</v>
      </c>
      <c r="C12" s="257" t="s">
        <v>645</v>
      </c>
      <c r="D12" s="257"/>
      <c r="E12" s="258" t="s">
        <v>615</v>
      </c>
      <c r="F12" s="259">
        <v>4</v>
      </c>
      <c r="G12" s="259">
        <v>0</v>
      </c>
      <c r="H12" s="260">
        <f t="shared" si="0"/>
        <v>0</v>
      </c>
    </row>
    <row r="13" spans="1:8" ht="52.8">
      <c r="A13" s="255">
        <f t="shared" si="1"/>
        <v>4</v>
      </c>
      <c r="B13" s="256" t="s">
        <v>646</v>
      </c>
      <c r="C13" s="261" t="s">
        <v>647</v>
      </c>
      <c r="D13" s="261" t="s">
        <v>648</v>
      </c>
      <c r="E13" s="262" t="s">
        <v>615</v>
      </c>
      <c r="F13" s="259">
        <v>4</v>
      </c>
      <c r="G13" s="259">
        <v>0</v>
      </c>
      <c r="H13" s="260">
        <f t="shared" si="0"/>
        <v>0</v>
      </c>
    </row>
    <row r="14" spans="1:8">
      <c r="A14" s="255">
        <f t="shared" si="1"/>
        <v>5</v>
      </c>
      <c r="B14" s="263"/>
      <c r="C14" s="264" t="s">
        <v>649</v>
      </c>
      <c r="D14" s="261"/>
      <c r="E14" s="258" t="s">
        <v>104</v>
      </c>
      <c r="F14" s="259">
        <v>6</v>
      </c>
      <c r="G14" s="259">
        <v>0</v>
      </c>
      <c r="H14" s="260">
        <f t="shared" si="0"/>
        <v>0</v>
      </c>
    </row>
    <row r="15" spans="1:8">
      <c r="A15" s="255">
        <f t="shared" si="1"/>
        <v>6</v>
      </c>
      <c r="B15" s="263"/>
      <c r="C15" s="264" t="s">
        <v>650</v>
      </c>
      <c r="D15" s="261"/>
      <c r="E15" s="265" t="s">
        <v>104</v>
      </c>
      <c r="F15" s="266">
        <v>4</v>
      </c>
      <c r="G15" s="266">
        <v>0</v>
      </c>
      <c r="H15" s="260">
        <f t="shared" si="0"/>
        <v>0</v>
      </c>
    </row>
    <row r="16" spans="1:8" ht="26.4">
      <c r="A16" s="255">
        <f t="shared" si="1"/>
        <v>7</v>
      </c>
      <c r="B16" s="263"/>
      <c r="C16" s="264" t="s">
        <v>651</v>
      </c>
      <c r="D16" s="261"/>
      <c r="E16" s="258" t="s">
        <v>104</v>
      </c>
      <c r="F16" s="259">
        <f>30</f>
        <v>30</v>
      </c>
      <c r="G16" s="266">
        <v>0</v>
      </c>
      <c r="H16" s="260">
        <f t="shared" si="0"/>
        <v>0</v>
      </c>
    </row>
    <row r="17" spans="1:8">
      <c r="A17" s="255">
        <f t="shared" si="1"/>
        <v>8</v>
      </c>
      <c r="B17" s="263"/>
      <c r="C17" s="264" t="s">
        <v>652</v>
      </c>
      <c r="D17" s="261"/>
      <c r="E17" s="258" t="s">
        <v>121</v>
      </c>
      <c r="F17" s="259">
        <v>4</v>
      </c>
      <c r="G17" s="266">
        <v>0</v>
      </c>
      <c r="H17" s="260">
        <f t="shared" si="0"/>
        <v>0</v>
      </c>
    </row>
    <row r="18" spans="1:8">
      <c r="A18" s="255">
        <f t="shared" si="1"/>
        <v>9</v>
      </c>
      <c r="B18" s="256"/>
      <c r="C18" s="264" t="s">
        <v>653</v>
      </c>
      <c r="D18" s="257"/>
      <c r="E18" s="258" t="s">
        <v>86</v>
      </c>
      <c r="F18" s="259">
        <v>1</v>
      </c>
      <c r="G18" s="266">
        <v>0</v>
      </c>
      <c r="H18" s="260">
        <f t="shared" si="0"/>
        <v>0</v>
      </c>
    </row>
    <row r="19" spans="1:8" ht="26.4">
      <c r="A19" s="255">
        <f t="shared" si="1"/>
        <v>10</v>
      </c>
      <c r="B19" s="256"/>
      <c r="C19" s="264" t="s">
        <v>654</v>
      </c>
      <c r="D19" s="257"/>
      <c r="E19" s="258" t="s">
        <v>86</v>
      </c>
      <c r="F19" s="259">
        <v>1</v>
      </c>
      <c r="G19" s="266">
        <v>0</v>
      </c>
      <c r="H19" s="260">
        <f t="shared" si="0"/>
        <v>0</v>
      </c>
    </row>
    <row r="20" spans="1:8">
      <c r="A20" s="303" t="s">
        <v>655</v>
      </c>
      <c r="B20" s="303"/>
      <c r="C20" s="304" t="s">
        <v>656</v>
      </c>
      <c r="D20" s="304"/>
      <c r="E20" s="304"/>
      <c r="F20" s="304"/>
      <c r="G20" s="304"/>
      <c r="H20" s="304"/>
    </row>
  </sheetData>
  <mergeCells count="2">
    <mergeCell ref="A20:B20"/>
    <mergeCell ref="C20:H20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4:J26"/>
  <sheetViews>
    <sheetView workbookViewId="0">
      <selection activeCell="L20" sqref="L20"/>
    </sheetView>
  </sheetViews>
  <sheetFormatPr defaultRowHeight="13.2"/>
  <cols>
    <col min="2" max="2" width="40.44140625" customWidth="1"/>
  </cols>
  <sheetData>
    <row r="4" spans="1:10" ht="15.6">
      <c r="B4" s="207" t="s">
        <v>605</v>
      </c>
      <c r="C4" s="208" t="s">
        <v>606</v>
      </c>
      <c r="D4" s="208"/>
      <c r="E4" s="209"/>
      <c r="F4" s="210"/>
      <c r="G4" s="210"/>
      <c r="H4" s="210"/>
      <c r="I4" s="210"/>
      <c r="J4" s="210"/>
    </row>
    <row r="5" spans="1:10">
      <c r="A5" s="267"/>
      <c r="B5" s="211"/>
      <c r="C5" s="208" t="s">
        <v>606</v>
      </c>
      <c r="D5" s="208"/>
      <c r="E5" s="209"/>
      <c r="F5" s="210"/>
      <c r="G5" s="210"/>
      <c r="H5" s="210"/>
      <c r="I5" s="210"/>
      <c r="J5" s="210"/>
    </row>
    <row r="6" spans="1:10" ht="34.799999999999997">
      <c r="A6" s="270"/>
      <c r="B6" s="160" t="s">
        <v>68</v>
      </c>
      <c r="C6" s="160" t="s">
        <v>69</v>
      </c>
      <c r="D6" s="160" t="s">
        <v>607</v>
      </c>
      <c r="E6" s="161" t="s">
        <v>70</v>
      </c>
      <c r="F6" s="212" t="s">
        <v>608</v>
      </c>
      <c r="G6" s="212" t="s">
        <v>609</v>
      </c>
      <c r="H6" s="212" t="s">
        <v>610</v>
      </c>
      <c r="I6" s="212" t="s">
        <v>611</v>
      </c>
      <c r="J6" s="213" t="s">
        <v>612</v>
      </c>
    </row>
    <row r="7" spans="1:10">
      <c r="A7" s="268"/>
      <c r="B7" s="165" t="s">
        <v>613</v>
      </c>
      <c r="C7" s="214"/>
      <c r="D7" s="166"/>
      <c r="E7" s="167"/>
      <c r="F7" s="210"/>
      <c r="G7" s="210"/>
      <c r="H7" s="210"/>
      <c r="I7" s="210"/>
      <c r="J7" s="210"/>
    </row>
    <row r="8" spans="1:10">
      <c r="A8" s="268"/>
      <c r="B8" s="173"/>
      <c r="C8" s="215"/>
      <c r="D8" s="216"/>
      <c r="E8" s="217"/>
      <c r="F8" s="217"/>
      <c r="G8" s="218"/>
      <c r="H8" s="218"/>
      <c r="I8" s="217"/>
      <c r="J8" s="218"/>
    </row>
    <row r="9" spans="1:10">
      <c r="A9" s="268" t="s">
        <v>658</v>
      </c>
      <c r="B9" s="173" t="s">
        <v>614</v>
      </c>
      <c r="C9" s="215" t="s">
        <v>615</v>
      </c>
      <c r="D9" s="219"/>
      <c r="E9" s="217">
        <v>3</v>
      </c>
      <c r="F9" s="217">
        <v>0</v>
      </c>
      <c r="G9" s="217">
        <f t="shared" ref="G9:G20" si="0">F9*E9</f>
        <v>0</v>
      </c>
      <c r="H9" s="218"/>
      <c r="I9" s="217"/>
      <c r="J9" s="218">
        <f>G9</f>
        <v>0</v>
      </c>
    </row>
    <row r="10" spans="1:10">
      <c r="A10" s="269" t="s">
        <v>659</v>
      </c>
      <c r="B10" s="173" t="s">
        <v>616</v>
      </c>
      <c r="C10" s="215" t="s">
        <v>104</v>
      </c>
      <c r="D10" s="219"/>
      <c r="E10" s="217">
        <v>25</v>
      </c>
      <c r="F10" s="217">
        <v>0</v>
      </c>
      <c r="G10" s="217">
        <f t="shared" si="0"/>
        <v>0</v>
      </c>
      <c r="H10" s="218">
        <v>0</v>
      </c>
      <c r="I10" s="217">
        <f t="shared" ref="I10:I16" si="1">H10*E10</f>
        <v>0</v>
      </c>
      <c r="J10" s="218">
        <f>G10+I10</f>
        <v>0</v>
      </c>
    </row>
    <row r="11" spans="1:10">
      <c r="A11" s="269" t="s">
        <v>660</v>
      </c>
      <c r="B11" s="173" t="s">
        <v>617</v>
      </c>
      <c r="C11" s="215" t="s">
        <v>104</v>
      </c>
      <c r="D11" s="219"/>
      <c r="E11" s="217">
        <v>10</v>
      </c>
      <c r="F11" s="217">
        <v>0</v>
      </c>
      <c r="G11" s="217">
        <f t="shared" si="0"/>
        <v>0</v>
      </c>
      <c r="H11" s="218">
        <v>0</v>
      </c>
      <c r="I11" s="217">
        <f t="shared" si="1"/>
        <v>0</v>
      </c>
      <c r="J11" s="218">
        <f>I11+G11</f>
        <v>0</v>
      </c>
    </row>
    <row r="12" spans="1:10">
      <c r="A12" s="269" t="s">
        <v>661</v>
      </c>
      <c r="B12" s="173" t="s">
        <v>618</v>
      </c>
      <c r="C12" s="215" t="s">
        <v>615</v>
      </c>
      <c r="D12" s="219"/>
      <c r="E12" s="217">
        <v>3</v>
      </c>
      <c r="F12" s="217">
        <v>0</v>
      </c>
      <c r="G12" s="217">
        <f t="shared" si="0"/>
        <v>0</v>
      </c>
      <c r="H12" s="218">
        <v>0</v>
      </c>
      <c r="I12" s="217">
        <f t="shared" si="1"/>
        <v>0</v>
      </c>
      <c r="J12" s="218">
        <f>G12+I12</f>
        <v>0</v>
      </c>
    </row>
    <row r="13" spans="1:10">
      <c r="A13" s="269" t="s">
        <v>662</v>
      </c>
      <c r="B13" s="173" t="s">
        <v>619</v>
      </c>
      <c r="C13" s="215" t="s">
        <v>615</v>
      </c>
      <c r="D13" s="219"/>
      <c r="E13" s="217">
        <v>3</v>
      </c>
      <c r="F13" s="217">
        <v>0</v>
      </c>
      <c r="G13" s="217">
        <f t="shared" si="0"/>
        <v>0</v>
      </c>
      <c r="H13" s="218">
        <v>0</v>
      </c>
      <c r="I13" s="217">
        <f t="shared" si="1"/>
        <v>0</v>
      </c>
      <c r="J13" s="218">
        <f>I13+G13</f>
        <v>0</v>
      </c>
    </row>
    <row r="14" spans="1:10">
      <c r="A14" s="269" t="s">
        <v>663</v>
      </c>
      <c r="B14" s="173" t="s">
        <v>620</v>
      </c>
      <c r="C14" s="215" t="s">
        <v>615</v>
      </c>
      <c r="D14" s="219"/>
      <c r="E14" s="217">
        <v>3</v>
      </c>
      <c r="F14" s="217">
        <v>0</v>
      </c>
      <c r="G14" s="217">
        <f t="shared" si="0"/>
        <v>0</v>
      </c>
      <c r="H14" s="218">
        <v>0</v>
      </c>
      <c r="I14" s="218">
        <f t="shared" si="1"/>
        <v>0</v>
      </c>
      <c r="J14" s="218">
        <f>G14+I14</f>
        <v>0</v>
      </c>
    </row>
    <row r="15" spans="1:10">
      <c r="A15" s="269" t="s">
        <v>664</v>
      </c>
      <c r="B15" s="173" t="s">
        <v>621</v>
      </c>
      <c r="C15" s="215" t="s">
        <v>104</v>
      </c>
      <c r="D15" s="215"/>
      <c r="E15" s="217">
        <v>120</v>
      </c>
      <c r="F15" s="217">
        <v>0</v>
      </c>
      <c r="G15" s="217">
        <f t="shared" si="0"/>
        <v>0</v>
      </c>
      <c r="H15" s="217">
        <v>0</v>
      </c>
      <c r="I15" s="217">
        <f t="shared" si="1"/>
        <v>0</v>
      </c>
      <c r="J15" s="220">
        <f>I15+G15</f>
        <v>0</v>
      </c>
    </row>
    <row r="16" spans="1:10">
      <c r="A16" s="269" t="s">
        <v>665</v>
      </c>
      <c r="B16" s="173" t="s">
        <v>622</v>
      </c>
      <c r="C16" s="215" t="s">
        <v>615</v>
      </c>
      <c r="D16" s="215"/>
      <c r="E16" s="217">
        <v>4</v>
      </c>
      <c r="F16" s="217">
        <v>0</v>
      </c>
      <c r="G16" s="217">
        <f t="shared" si="0"/>
        <v>0</v>
      </c>
      <c r="H16" s="217">
        <v>0</v>
      </c>
      <c r="I16" s="217">
        <f t="shared" si="1"/>
        <v>0</v>
      </c>
      <c r="J16" s="220">
        <f>G16+I16</f>
        <v>0</v>
      </c>
    </row>
    <row r="17" spans="1:10">
      <c r="A17" s="269" t="s">
        <v>666</v>
      </c>
      <c r="B17" s="221" t="s">
        <v>623</v>
      </c>
      <c r="C17" s="216" t="s">
        <v>86</v>
      </c>
      <c r="D17" s="219"/>
      <c r="E17" s="217">
        <v>1</v>
      </c>
      <c r="F17" s="217">
        <v>0</v>
      </c>
      <c r="G17" s="217">
        <f t="shared" si="0"/>
        <v>0</v>
      </c>
      <c r="H17" s="218"/>
      <c r="I17" s="222"/>
      <c r="J17" s="218">
        <f>G17</f>
        <v>0</v>
      </c>
    </row>
    <row r="18" spans="1:10">
      <c r="A18" s="269" t="s">
        <v>667</v>
      </c>
      <c r="B18" s="173" t="s">
        <v>624</v>
      </c>
      <c r="C18" s="215" t="s">
        <v>86</v>
      </c>
      <c r="D18" s="219"/>
      <c r="E18" s="217">
        <v>1</v>
      </c>
      <c r="F18" s="217">
        <v>0</v>
      </c>
      <c r="G18" s="217">
        <f t="shared" si="0"/>
        <v>0</v>
      </c>
      <c r="H18" s="218"/>
      <c r="I18" s="218"/>
      <c r="J18" s="218">
        <f>G18</f>
        <v>0</v>
      </c>
    </row>
    <row r="19" spans="1:10">
      <c r="A19" s="269" t="s">
        <v>669</v>
      </c>
      <c r="B19" s="173" t="s">
        <v>625</v>
      </c>
      <c r="C19" s="215" t="s">
        <v>86</v>
      </c>
      <c r="D19" s="219"/>
      <c r="E19" s="217">
        <v>1</v>
      </c>
      <c r="F19" s="217">
        <v>0</v>
      </c>
      <c r="G19" s="217">
        <f t="shared" si="0"/>
        <v>0</v>
      </c>
      <c r="H19" s="218"/>
      <c r="I19" s="218"/>
      <c r="J19" s="218">
        <f>G19</f>
        <v>0</v>
      </c>
    </row>
    <row r="20" spans="1:10">
      <c r="A20" s="269" t="s">
        <v>668</v>
      </c>
      <c r="B20" s="173" t="s">
        <v>657</v>
      </c>
      <c r="C20" s="215" t="s">
        <v>86</v>
      </c>
      <c r="D20" s="219"/>
      <c r="E20" s="217">
        <v>2</v>
      </c>
      <c r="F20" s="217">
        <v>0</v>
      </c>
      <c r="G20" s="217">
        <f t="shared" si="0"/>
        <v>0</v>
      </c>
      <c r="H20" s="225">
        <v>0</v>
      </c>
      <c r="I20" s="218">
        <f>H20*E20</f>
        <v>0</v>
      </c>
      <c r="J20" s="218">
        <f>G20+I20</f>
        <v>0</v>
      </c>
    </row>
    <row r="21" spans="1:10">
      <c r="A21" s="269"/>
      <c r="B21" s="223" t="s">
        <v>626</v>
      </c>
      <c r="C21" s="219"/>
      <c r="D21" s="219"/>
      <c r="E21" s="224"/>
      <c r="F21" s="225"/>
      <c r="G21" s="226">
        <f>SUM(G9:G19)</f>
        <v>0</v>
      </c>
      <c r="H21" s="226"/>
      <c r="I21" s="227">
        <f>SUM(I10:I19)</f>
        <v>0</v>
      </c>
      <c r="J21" s="227">
        <f>J9+J10+J11+J12+J13+J14+J15+J16+J17+J18+J19+J20</f>
        <v>0</v>
      </c>
    </row>
    <row r="26" spans="1:10">
      <c r="B26" s="23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37</vt:i4>
      </vt:variant>
    </vt:vector>
  </HeadingPairs>
  <TitlesOfParts>
    <vt:vector size="42" baseType="lpstr">
      <vt:lpstr>Krycí list</vt:lpstr>
      <vt:lpstr>Rekapitulace</vt:lpstr>
      <vt:lpstr>Položky</vt:lpstr>
      <vt:lpstr>VZT</vt:lpstr>
      <vt:lpstr>Elektroinstalace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Jarda</dc:creator>
  <cp:lastModifiedBy>Michaela Machálková</cp:lastModifiedBy>
  <dcterms:created xsi:type="dcterms:W3CDTF">2018-11-21T06:09:41Z</dcterms:created>
  <dcterms:modified xsi:type="dcterms:W3CDTF">2018-11-21T07:49:13Z</dcterms:modified>
</cp:coreProperties>
</file>